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ROINK - Chodník kolem ZŠ..." sheetId="2" r:id="rId2"/>
    <sheet name="PROINK - Vedlejší a ostat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'PROINK - Chodník kolem ZŠ...'!$C$83:$K$290</definedName>
    <definedName name="_xlnm.Print_Area" localSheetId="1">'PROINK - Chodník kolem ZŠ...'!$C$4:$J$37,'PROINK - Chodník kolem ZŠ...'!$C$43:$J$67,'PROINK - Chodník kolem ZŠ...'!$C$73:$K$290</definedName>
    <definedName name="_xlnm._FilterDatabase" localSheetId="2" hidden="1">'PROINK - Vedlejší a ostat...'!$C$80:$K$102</definedName>
    <definedName name="_xlnm.Print_Area" localSheetId="2">'PROINK - Vedlejší a ostat...'!$C$4:$J$39,'PROINK - Vedlejší a ostat...'!$C$45:$J$62,'PROINK - Vedlejší a ostat...'!$C$68:$K$102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'PROINK - Chodník kolem ZŠ...'!$83:$83</definedName>
    <definedName name="_xlnm.Print_Titles" localSheetId="2">'PROINK - Vedlejší a ostat...'!$80:$80</definedName>
  </definedNames>
  <calcPr fullCalcOnLoad="1"/>
</workbook>
</file>

<file path=xl/sharedStrings.xml><?xml version="1.0" encoding="utf-8"?>
<sst xmlns="http://schemas.openxmlformats.org/spreadsheetml/2006/main" count="2881" uniqueCount="764">
  <si>
    <t>Export Komplet</t>
  </si>
  <si>
    <t>VZ</t>
  </si>
  <si>
    <t>2.0</t>
  </si>
  <si>
    <t>ZAMOK</t>
  </si>
  <si>
    <t>False</t>
  </si>
  <si>
    <t>{fe61887b-738f-405a-907b-9056cb77c744}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</si>
  <si>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</si>
  <si>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</si>
  <si>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</si>
  <si>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</si>
  <si>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</si>
  <si>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</si>
  <si>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</si>
  <si>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</si>
  <si>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PROINK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</si>
  <si>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</si>
  <si>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</si>
  <si>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Chodník kolem ZŠ na ul. Školní, část 1</t>
  </si>
  <si>
    <t>KSO:</t>
  </si>
  <si>
    <t>822 29 39</t>
  </si>
  <si>
    <t>CC-CZ:</t>
  </si>
  <si>
    <t/>
  </si>
  <si>
    <t>Místo:</t>
  </si>
  <si>
    <t>Petřvald</t>
  </si>
  <si>
    <t>Datum:</t>
  </si>
  <si>
    <t>21. 1. 2020</t>
  </si>
  <si>
    <t>Zadavatel:</t>
  </si>
  <si>
    <t>IČ:</t>
  </si>
  <si>
    <t>00297593</t>
  </si>
  <si>
    <t>Město Petřvald</t>
  </si>
  <si>
    <t>DIČ:</t>
  </si>
  <si>
    <t>CZ00297593</t>
  </si>
  <si>
    <t>Uchazeč:</t>
  </si>
  <si>
    <t>Vyplň údaj</t>
  </si>
  <si>
    <t>Projektant:</t>
  </si>
  <si>
    <t xml:space="preserve"> </t>
  </si>
  <si>
    <t>True</t>
  </si>
  <si>
    <t>Zpracovatel:</t>
  </si>
  <si>
    <t>25900056</t>
  </si>
  <si>
    <t>PROINK, s.r.o.</t>
  </si>
  <si>
    <t>CZ25900056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</si>
  <si>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</si>
  <si>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</si>
  <si>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</si>
  <si>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</si>
  <si>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</si>
  <si>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</si>
  <si>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</si>
  <si>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</si>
  <si>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</si>
  <si>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</si>
  <si>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</si>
  <si>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</si>
  <si>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</si>
  <si>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</si>
  <si>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</si>
  <si>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</si>
  <si>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</si>
  <si>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</si>
  <si>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</si>
  <si>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</si>
  <si>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</si>
  <si>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</si>
  <si>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</si>
  <si>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</si>
  <si>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</si>
  <si>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</si>
  <si>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</si>
  <si>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</si>
  <si>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</si>
  <si>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</si>
  <si>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</si>
  <si>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</si>
  <si>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</si>
  <si>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</si>
  <si>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</si>
  <si>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</si>
  <si>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</si>
  <si>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</si>
  <si>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</si>
  <si>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</si>
  <si>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</si>
  <si>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</si>
  <si>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</si>
  <si>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Vedlejší a ostatní náklady</t>
  </si>
  <si>
    <t>VON</t>
  </si>
  <si>
    <t>{5e60a5a1-4057-4b11-a6f0-bbd25304c837}</t>
  </si>
  <si>
    <t>822 29 99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</si>
  <si>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</si>
  <si>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</si>
  <si>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</si>
  <si>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</si>
  <si>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</si>
  <si>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</si>
  <si>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</si>
  <si>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</si>
  <si>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</si>
  <si>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13 - Zemní práce - hloubené vykopávky</t>
  </si>
  <si>
    <t xml:space="preserve">      18 - Zemní práce - povrchové úpravy terénu</t>
  </si>
  <si>
    <t xml:space="preserve">      33 - Sloupy a pilíře, rámové konstrukce</t>
  </si>
  <si>
    <t xml:space="preserve">      5 - Komunikace pozemní</t>
  </si>
  <si>
    <t xml:space="preserve">      87 - Potrubí z trub plastických a skleněných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</si>
  <si>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</si>
  <si>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</si>
  <si>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  99 - Přesun hmot a manipulace se sutí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</si>
  <si>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</si>
  <si>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</si>
  <si>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</si>
  <si>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</si>
  <si>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</si>
  <si>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</si>
  <si>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</si>
  <si>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</si>
  <si>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</si>
  <si>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</si>
  <si>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</si>
  <si>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</si>
  <si>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</si>
  <si>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</si>
  <si>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</si>
  <si>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</si>
  <si>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</si>
  <si>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</si>
  <si>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</si>
  <si>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</si>
  <si>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919735112</t>
  </si>
  <si>
    <t>Řezání stávajícího živičného krytu hl do 100 mm</t>
  </si>
  <si>
    <t>m</t>
  </si>
  <si>
    <t>CS ÚRS 2020 01</t>
  </si>
  <si>
    <t>4</t>
  </si>
  <si>
    <t>3</t>
  </si>
  <si>
    <t>-727930183</t>
  </si>
  <si>
    <t>PP</t>
  </si>
  <si>
    <t>Řezání stávajícího živičného krytu nebo podkladu hloubky přes 50 do 100 mm</t>
  </si>
  <si>
    <t>113107342</t>
  </si>
  <si>
    <t>Odstranění podkladu živičného tl 100 mm strojně pl do 50 m2</t>
  </si>
  <si>
    <t>m2</t>
  </si>
  <si>
    <t>-426102380</t>
  </si>
  <si>
    <t>Odstranění podkladů nebo krytů strojně plochy jednotlivě do 50 m2 s přemístěním hmot na skládku na vzdálenost do 3 m nebo s naložením na dopravní prostředek živičných, o tl. vrstvy přes 50 do 100 mm</t>
  </si>
  <si>
    <t>P</t>
  </si>
  <si>
    <t>Poznámka k položce:
asd. kom + opr. pruh</t>
  </si>
  <si>
    <t>VV</t>
  </si>
  <si>
    <t>27+13</t>
  </si>
  <si>
    <t>113107322</t>
  </si>
  <si>
    <t>Odstranění podkladu z kameniva drceného tl 200 mm strojně pl do 50 m2</t>
  </si>
  <si>
    <t>-2100474419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</si>
  <si>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</si>
  <si>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Poznámka k položce:
asf. kom + štěrk</t>
  </si>
  <si>
    <t>113202111</t>
  </si>
  <si>
    <t>Vytrhání obrub krajníků obrubníků stojatých</t>
  </si>
  <si>
    <t>-406833299</t>
  </si>
  <si>
    <t>Vytrhání obrub s vybouráním lože, s přemístěním hmot na skládku na vzdálenost do 3 m nebo s naložením na dopravní prostředek z krajníků nebo obrubníků stojatých</t>
  </si>
  <si>
    <t>5</t>
  </si>
  <si>
    <t>966006132</t>
  </si>
  <si>
    <t>Odstranění značek dopravních nebo orientačních se sloupky s betonovými patkami</t>
  </si>
  <si>
    <t>kus</t>
  </si>
  <si>
    <t>-1255021954</t>
  </si>
  <si>
    <t>Odstranění dopravních nebo orientačních značek se sloupkem s uložením hmot na vzdálenost do 20 m nebo s naložením na dopravní prostředek, se zásypem jam a jeho zhutněním s betonovou patkou</t>
  </si>
  <si>
    <t>89</t>
  </si>
  <si>
    <t>112201112</t>
  </si>
  <si>
    <t>Odstranění pařezů D do 0,3 m v rovině a svahu 1:5 s odklizením do 20 m a zasypáním jámy</t>
  </si>
  <si>
    <t>2038105502</t>
  </si>
  <si>
    <t>Odstranění pařezu v rovině nebo na svahu do 1:5 o průměru pařezu na řezné ploše přes 200 do 300 mm</t>
  </si>
  <si>
    <t>90</t>
  </si>
  <si>
    <t>162201421</t>
  </si>
  <si>
    <t>Vodorovné přemístění pařezů do 1 km D do 300 mm</t>
  </si>
  <si>
    <t>1915584116</t>
  </si>
  <si>
    <t>Vodorovné přemístění větví, kmenů nebo pařezů s naložením, složením a dopravou do 1000 m pařezů kmenů, průměru přes 100 do 300 mm</t>
  </si>
  <si>
    <t>82</t>
  </si>
  <si>
    <t>dod-mtž-82</t>
  </si>
  <si>
    <t>Posun odpadkového koše</t>
  </si>
  <si>
    <t>1447044533</t>
  </si>
  <si>
    <t>6</t>
  </si>
  <si>
    <t>997221551</t>
  </si>
  <si>
    <t>Vodorovná doprava suti ze sypkých materiálů do 1 km</t>
  </si>
  <si>
    <t>t</t>
  </si>
  <si>
    <t>-1788478948</t>
  </si>
  <si>
    <t>Vodorovná doprava suti bez naložení, ale se složením a s hrubým urovnáním ze sypkých materiálů, na vzdálenost do 1 km</t>
  </si>
  <si>
    <t>7</t>
  </si>
  <si>
    <t>997221559</t>
  </si>
  <si>
    <t>Příplatek ZKD 1 km u vodorovné dopravy suti ze sypkých materiálů</t>
  </si>
  <si>
    <t>1259607310</t>
  </si>
  <si>
    <t>Vodorovná doprava suti bez naložení, ale se složením a s hrubým urovnáním Příplatek k ceně za každý další i započatý 1 km přes 1 km</t>
  </si>
  <si>
    <t>28,067*9</t>
  </si>
  <si>
    <t>8</t>
  </si>
  <si>
    <t>997221645</t>
  </si>
  <si>
    <t>Poplatek za uložení na skládce (skládkovné) odpadu asfaltového bez dehtu kód odpadu 17 03 02</t>
  </si>
  <si>
    <t>248946555</t>
  </si>
  <si>
    <t>Poplatek za uložení stavebního odpadu na skládce (skládkovné) asfaltového bez obsahu dehtu zatříděného do Katalogu odpadů pod kódem 17 03 02</t>
  </si>
  <si>
    <t>9</t>
  </si>
  <si>
    <t>997221615</t>
  </si>
  <si>
    <t>Poplatek za uložení na skládce (skládkovné) stavebního odpadu betonového kód odpadu 17 01 01</t>
  </si>
  <si>
    <t>966110846</t>
  </si>
  <si>
    <t>Poplatek za uložení stavebního odpadu na skládce (skládkovné) z prostého betonu zatříděného do Katalogu odpadů pod kódem 17 01 01</t>
  </si>
  <si>
    <t>10</t>
  </si>
  <si>
    <t>997221655</t>
  </si>
  <si>
    <t>Poplatek za uložení na skládce (skládkovné) zeminy a kamení kód odpadu 17 05 04</t>
  </si>
  <si>
    <t>-99058013</t>
  </si>
  <si>
    <t>Poplatek za uložení stavebního odpadu na skládce (skládkovné) zeminy a kamení zatříděného do Katalogu odpadů pod kódem 17 05 04</t>
  </si>
  <si>
    <t>13</t>
  </si>
  <si>
    <t>Zemní práce - hloubené vykopávky</t>
  </si>
  <si>
    <t>121151113</t>
  </si>
  <si>
    <t>Sejmutí ornice plochy do 500 m2 tl vrstvy do 200 mm strojně</t>
  </si>
  <si>
    <t>-831962367</t>
  </si>
  <si>
    <t>Sejmutí ornice strojně při souvislé ploše přes 100 do 500 m2, tl. vrstvy do 200 mm</t>
  </si>
  <si>
    <t>122251102</t>
  </si>
  <si>
    <t>Odkopávky a prokopávky nezapažené v hornině třídy těžitelnosti I, skupiny 3 objem do 50 m3 strojně</t>
  </si>
  <si>
    <t>m3</t>
  </si>
  <si>
    <t>-599337921</t>
  </si>
  <si>
    <t>Odkopávky a prokopávky nezapažené strojně v hornině třídy těžitelnosti I skupiny 3 přes 20 do 50 m3</t>
  </si>
  <si>
    <t>Poznámka k položce:
Pracovní příčné řezy + Prostor za oplocením</t>
  </si>
  <si>
    <t>29,17+13,6</t>
  </si>
  <si>
    <t>14</t>
  </si>
  <si>
    <t>132254202</t>
  </si>
  <si>
    <t>Hloubení zapažených rýh š do 2000 mm v hornině třídy těžitelnosti I, skupiny 3 objem do 50 m3</t>
  </si>
  <si>
    <t>1929315411</t>
  </si>
  <si>
    <t>Hloubení zapažených rýh šířky přes 800 do 2 000 mm strojně s urovnáním dna do předepsaného profilu a spádu v hornině třídy těžitelnosti I skupiny 3 přes 20 do 50 m3</t>
  </si>
  <si>
    <t>Poznámka k položce:
Přípojky</t>
  </si>
  <si>
    <t>0,9*0,8*33</t>
  </si>
  <si>
    <t>132251101</t>
  </si>
  <si>
    <t>Hloubení rýh nezapažených  š do 800 mm v hornině třídy těžitelnosti I, skupiny 3 objem do 20 m3 strojně</t>
  </si>
  <si>
    <t>1985066984</t>
  </si>
  <si>
    <t>Hloubení nezapažených rýh šířky do 800 mm strojně s urovnáním dna do předepsaného profilu a spádu v hornině třídy těžitelnosti I skupiny 3 do 20 m3</t>
  </si>
  <si>
    <t>Poznámka k položce:
Chránička</t>
  </si>
  <si>
    <t>0,4*0,4*10</t>
  </si>
  <si>
    <t>16</t>
  </si>
  <si>
    <t>131151343</t>
  </si>
  <si>
    <t>Vrtání jamek pro plotové sloupky D do 300 mm - strojně</t>
  </si>
  <si>
    <t>-342875488</t>
  </si>
  <si>
    <t>Vrtání jamek strojně průměru přes 200 do 300 mm</t>
  </si>
  <si>
    <t>0,3*5</t>
  </si>
  <si>
    <t>17</t>
  </si>
  <si>
    <t>151101101</t>
  </si>
  <si>
    <t>Zřízení příložného pažení a rozepření stěn rýh hl do 2 m</t>
  </si>
  <si>
    <t>964410756</t>
  </si>
  <si>
    <t>Zřízení pažení a rozepření stěn rýh pro podzemní vedení příložné pro jakoukoliv mezerovitost, hloubky do 2 m</t>
  </si>
  <si>
    <t>(0,8*33)*2</t>
  </si>
  <si>
    <t>18</t>
  </si>
  <si>
    <t>151101111</t>
  </si>
  <si>
    <t>Odstranění příložného pažení a rozepření stěn rýh hl do 2 m</t>
  </si>
  <si>
    <t>747881294</t>
  </si>
  <si>
    <t>Odstranění pažení a rozepření stěn rýh pro podzemní vedení s uložením materiálu na vzdálenost do 3 m od kraje výkopu příložné, hloubky do 2 m</t>
  </si>
  <si>
    <t>24</t>
  </si>
  <si>
    <t>175151101</t>
  </si>
  <si>
    <t>Obsypání potrubí strojně sypaninou bez prohození, uloženou do 3 m</t>
  </si>
  <si>
    <t>1161318931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</si>
  <si>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</si>
  <si>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Poznámka k položce:
Přípojka + chránička</t>
  </si>
  <si>
    <t>25</t>
  </si>
  <si>
    <t>M</t>
  </si>
  <si>
    <t>58337310</t>
  </si>
  <si>
    <t>štěrkopísek frakce 0/4</t>
  </si>
  <si>
    <t>887206065</t>
  </si>
  <si>
    <t>26</t>
  </si>
  <si>
    <t>174151101</t>
  </si>
  <si>
    <t>Zásyp jam, šachet rýh nebo kolem objektů sypaninou se zhutněním</t>
  </si>
  <si>
    <t>-156111695</t>
  </si>
  <si>
    <t>Zásyp sypaninou z jakékoliv horniny strojně s uložením výkopku ve vrstvách se zhutněním jam, šachet, rýh nebo kolem objektů v těchto vykopávkách</t>
  </si>
  <si>
    <t>19</t>
  </si>
  <si>
    <t>162751117</t>
  </si>
  <si>
    <t>Vodorovné přemístění do 10000 m výkopku/sypaniny z horniny třídy těžitelnosti I, skupiny 1 až 3</t>
  </si>
  <si>
    <t>-197055986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</si>
  <si>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</si>
  <si>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(185-42)*0,15</t>
  </si>
  <si>
    <t>42,77+23,76+1,6+0,2-1,2-12,623</t>
  </si>
  <si>
    <t>20</t>
  </si>
  <si>
    <t>171251201</t>
  </si>
  <si>
    <t>Uložení sypaniny na skládky nebo meziskládky</t>
  </si>
  <si>
    <t>-1110343574</t>
  </si>
  <si>
    <t>Uložení sypaniny na skládky nebo meziskládky bez hutnění s upravením uložené sypaniny do předepsaného tvaru</t>
  </si>
  <si>
    <t>171201221</t>
  </si>
  <si>
    <t>-594644922</t>
  </si>
  <si>
    <t>54,507*1,6</t>
  </si>
  <si>
    <t>23</t>
  </si>
  <si>
    <t>139001101</t>
  </si>
  <si>
    <t>Příplatek za ztížení vykopávky v blízkosti podzemního vedení</t>
  </si>
  <si>
    <t>2138555561</t>
  </si>
  <si>
    <t>Příplatek k cenám hloubených vykopávek za ztížení vykopávky v blízkosti podzemního vedení nebo výbušnin pro jakoukoliv třídu horniny</t>
  </si>
  <si>
    <t>22</t>
  </si>
  <si>
    <t>181951112</t>
  </si>
  <si>
    <t>Úprava pláně v hornině třídy těžitelnosti I, skupiny 1 až 3 se zhutněním</t>
  </si>
  <si>
    <t>-2102791223</t>
  </si>
  <si>
    <t>Úprava pláně vyrovnáním výškových rozdílů strojně v hornině třídy těžitelnosti I, skupiny 1 až 3 se zhutněním</t>
  </si>
  <si>
    <t>118+20+6+13+5</t>
  </si>
  <si>
    <t>27</t>
  </si>
  <si>
    <t>043154000</t>
  </si>
  <si>
    <t>Zkoušky hutnicí</t>
  </si>
  <si>
    <t>1024</t>
  </si>
  <si>
    <t>1610052898</t>
  </si>
  <si>
    <t>Zemní práce - povrchové úpravy terénu</t>
  </si>
  <si>
    <t>28</t>
  </si>
  <si>
    <t>182303111</t>
  </si>
  <si>
    <t>Doplnění zeminy nebo substrátu na travnatých plochách tl 50 mm rovina v rovinně a svahu do 1:5</t>
  </si>
  <si>
    <t>266348744</t>
  </si>
  <si>
    <t>Doplnění zeminy nebo substrátu na travnatých plochách tloušťky do 50 mm v rovině nebo na svahu do 1:5</t>
  </si>
  <si>
    <t>42*3</t>
  </si>
  <si>
    <t>29</t>
  </si>
  <si>
    <t>184802111</t>
  </si>
  <si>
    <t>Chemické odplevelení před založením kultury nad 20 m2 postřikem na široko v rovině a svahu do 1:5</t>
  </si>
  <si>
    <t>-1444211184</t>
  </si>
  <si>
    <t>Chemické odplevelení půdy před založením kultury, trávníku nebo zpevněných ploch o výměře jednotlivě přes 20 m2 v rovině nebo na svahu do 1:5 postřikem na široko</t>
  </si>
  <si>
    <t>30</t>
  </si>
  <si>
    <t>181411131</t>
  </si>
  <si>
    <t>Založení parkového trávníku výsevem plochy do 1000 m2 v rovině a ve svahu do 1:5</t>
  </si>
  <si>
    <t>468380027</t>
  </si>
  <si>
    <t>Založení trávníku na půdě předem připravené plochy do 1000 m2 výsevem včetně utažení parkového v rovině nebo na svahu do 1:5</t>
  </si>
  <si>
    <t>Poznámka k položce:
vč. dodávky osiva a hnojení</t>
  </si>
  <si>
    <t>33</t>
  </si>
  <si>
    <t>Sloupy a pilíře, rámové konstrukce</t>
  </si>
  <si>
    <t>31</t>
  </si>
  <si>
    <t>338171123</t>
  </si>
  <si>
    <t>Osazování sloupků a vzpěr plotových ocelových v do 2,60 m se zabetonováním</t>
  </si>
  <si>
    <t>1806441042</t>
  </si>
  <si>
    <t>Montáž sloupků a vzpěr plotových ocelových trubkových nebo profilovaných výšky do 2,60 m se zabetonováním do 0,08 m3 do připravených jamek</t>
  </si>
  <si>
    <t>32</t>
  </si>
  <si>
    <t>55342260</t>
  </si>
  <si>
    <t>sloupek plotový koncový Pz a komaxitový 2000/48x1,5mm</t>
  </si>
  <si>
    <t>-321935441</t>
  </si>
  <si>
    <t>36</t>
  </si>
  <si>
    <t>dodávka-36</t>
  </si>
  <si>
    <t xml:space="preserve">Ocelový poplastovaný sloupek 80/2000 </t>
  </si>
  <si>
    <t>362255855</t>
  </si>
  <si>
    <t>348101230</t>
  </si>
  <si>
    <t>Osazení vrat a vrátek k oplocení na ocelové sloupky do 6 m2</t>
  </si>
  <si>
    <t>1050444379</t>
  </si>
  <si>
    <t>Osazení vrat a vrátek k oplocení na sloupky ocelové, plochy jednotlivě přes 4 do 6 m2</t>
  </si>
  <si>
    <t>34</t>
  </si>
  <si>
    <t>55342337</t>
  </si>
  <si>
    <t>brána plotová dvoukřídlá Pz 3000x1530mm</t>
  </si>
  <si>
    <t>-1033425101</t>
  </si>
  <si>
    <t>37</t>
  </si>
  <si>
    <t>348401120</t>
  </si>
  <si>
    <t>Montáž oplocení ze strojového pletiva s napínacími dráty výšky do 1,6 m</t>
  </si>
  <si>
    <t>1363986860</t>
  </si>
  <si>
    <t>Montáž oplocení z pletiva strojového s napínacími dráty do 1,6 m</t>
  </si>
  <si>
    <t>38</t>
  </si>
  <si>
    <t>31327512</t>
  </si>
  <si>
    <t>pletivo drátěné plastifikované se čtvercovými oky 55/2,5mm v 1500mm</t>
  </si>
  <si>
    <t>-1001493482</t>
  </si>
  <si>
    <t>39</t>
  </si>
  <si>
    <t>15619100</t>
  </si>
  <si>
    <t>drát poplastovaný kruhový napínací 2,5/3,5mm</t>
  </si>
  <si>
    <t>-495221713</t>
  </si>
  <si>
    <t>40</t>
  </si>
  <si>
    <t>dodávka-40</t>
  </si>
  <si>
    <t>Ostatní montážní materiál</t>
  </si>
  <si>
    <t>972820392</t>
  </si>
  <si>
    <t>Komunikace pozemní</t>
  </si>
  <si>
    <t>41</t>
  </si>
  <si>
    <t>564861111</t>
  </si>
  <si>
    <t>Podklad ze štěrkodrtě ŠD tl 200 mm</t>
  </si>
  <si>
    <t>1409034076</t>
  </si>
  <si>
    <t>Podklad ze štěrkodrti ŠD s rozprostřením a zhutněním, po zhutnění tl. 200 mm</t>
  </si>
  <si>
    <t>42</t>
  </si>
  <si>
    <t>564871111</t>
  </si>
  <si>
    <t>Podklad ze štěrkodrtě ŠD tl 250 mm</t>
  </si>
  <si>
    <t>-814781748</t>
  </si>
  <si>
    <t>Podklad ze štěrkodrti ŠD s rozprostřením a zhutněním, po zhutnění tl. 250 mm</t>
  </si>
  <si>
    <t>20+6+13+5</t>
  </si>
  <si>
    <t>43</t>
  </si>
  <si>
    <t>596211212</t>
  </si>
  <si>
    <t>Kladení zámkové dlažby komunikací pro pěší tl 80 mm skupiny A pl do 300 m2</t>
  </si>
  <si>
    <t>-1361851616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</si>
  <si>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</si>
  <si>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118+20+6+5</t>
  </si>
  <si>
    <t>44</t>
  </si>
  <si>
    <t>59245020</t>
  </si>
  <si>
    <t>dlažba tvar obdélník betonová 200x100x80mm šedá</t>
  </si>
  <si>
    <t>-1849086106</t>
  </si>
  <si>
    <t>45</t>
  </si>
  <si>
    <t>59245226</t>
  </si>
  <si>
    <t>dlažba tvar obdélník betonová pro nevidomé 200x100x80mm červená</t>
  </si>
  <si>
    <t>2137027770</t>
  </si>
  <si>
    <t>46</t>
  </si>
  <si>
    <t>dodávka-46</t>
  </si>
  <si>
    <t>Vodící linie 200x200x80 šedá</t>
  </si>
  <si>
    <t>-294545637</t>
  </si>
  <si>
    <t>47</t>
  </si>
  <si>
    <t>565155101</t>
  </si>
  <si>
    <t>Asfaltový beton vrstva podkladní ACP 16 (obalované kamenivo OKS) tl 70 mm š do 1,5 m</t>
  </si>
  <si>
    <t>-466735195</t>
  </si>
  <si>
    <t>Asfaltový beton vrstva podkladní ACP 16 (obalované kamenivo střednězrnné - OKS) s rozprostřením a zhutněním v pruhu šířky do 1,5 m, po zhutnění tl. 70 mm</t>
  </si>
  <si>
    <t>13+13</t>
  </si>
  <si>
    <t>48</t>
  </si>
  <si>
    <t>577134111</t>
  </si>
  <si>
    <t>Asfaltový beton vrstva obrusná ACO 11 (ABS) tř. I tl 40 mm š do 3 m z nemodifikovaného asfaltu</t>
  </si>
  <si>
    <t>684111425</t>
  </si>
  <si>
    <t>Asfaltový beton vrstva obrusná ACO 11 (ABS) s rozprostřením a se zhutněním z nemodifikovaného asfaltu v pruhu šířky do 3 m tř. I, po zhutnění tl. 40 mm</t>
  </si>
  <si>
    <t>49</t>
  </si>
  <si>
    <t>573111112</t>
  </si>
  <si>
    <t>Postřik živičný infiltrační s posypem z asfaltu množství 1 kg/m2</t>
  </si>
  <si>
    <t>107574011</t>
  </si>
  <si>
    <t>Postřik infiltrační PI z asfaltu silničního s posypem kamenivem, v množství 1,00 kg/m2</t>
  </si>
  <si>
    <t>50</t>
  </si>
  <si>
    <t>573211107</t>
  </si>
  <si>
    <t>Postřik živičný spojovací z asfaltu v množství 0,30 kg/m2</t>
  </si>
  <si>
    <t>-1268235546</t>
  </si>
  <si>
    <t>Postřik spojovací PS bez posypu kamenivem z asfaltu silničního, v množství 0,30 kg/m2</t>
  </si>
  <si>
    <t>51</t>
  </si>
  <si>
    <t>919732221</t>
  </si>
  <si>
    <t>Styčná spára napojení nového živičného povrchu na stávající za tepla š 15 mm hl 25 mm bez prořezání</t>
  </si>
  <si>
    <t>607016575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</si>
  <si>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</si>
  <si>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52</t>
  </si>
  <si>
    <t>884510108</t>
  </si>
  <si>
    <t>87</t>
  </si>
  <si>
    <t>Potrubí z trub plastických a skleněných</t>
  </si>
  <si>
    <t>53</t>
  </si>
  <si>
    <t>871315221</t>
  </si>
  <si>
    <t>Kanalizační potrubí z tvrdého PVC jednovrstvé tuhost třídy SN8 DN 150</t>
  </si>
  <si>
    <t>445369442</t>
  </si>
  <si>
    <t>Kanalizační potrubí z tvrdého PVC v otevřeném výkopu ve sklonu do 20 %, hladkého plnostěnného jednovrstvého, tuhost třídy SN 8 DN 150</t>
  </si>
  <si>
    <t>54</t>
  </si>
  <si>
    <t>871355221</t>
  </si>
  <si>
    <t>Kanalizační potrubí z tvrdého PVC jednovrstvé tuhost třídy SN8 DN 200</t>
  </si>
  <si>
    <t>844453070</t>
  </si>
  <si>
    <t>Kanalizační potrubí z tvrdého PVC v otevřeném výkopu ve sklonu do 20 %, hladkého plnostěnného jednovrstvého, tuhost třídy SN 8 DN 200</t>
  </si>
  <si>
    <t>55</t>
  </si>
  <si>
    <t>877315211</t>
  </si>
  <si>
    <t>Montáž tvarovek z tvrdého PVC-systém KG nebo z polypropylenu-systém KG 2000 jednoosé DN 160</t>
  </si>
  <si>
    <t>311575115</t>
  </si>
  <si>
    <t>Montáž tvarovek na kanalizačním potrubí z trub z plastu z tvrdého PVC nebo z polypropylenu v otevřeném výkopu jednoosých DN 160</t>
  </si>
  <si>
    <t>56</t>
  </si>
  <si>
    <t>28611361</t>
  </si>
  <si>
    <t>koleno kanalizační PVC KG 160x45°</t>
  </si>
  <si>
    <t>30969690</t>
  </si>
  <si>
    <t>57</t>
  </si>
  <si>
    <t>877355211</t>
  </si>
  <si>
    <t>Montáž tvarovek z tvrdého PVC-systém KG nebo z polypropylenu-systém KG 2000 jednoosé DN 200</t>
  </si>
  <si>
    <t>-1048142834</t>
  </si>
  <si>
    <t>Montáž tvarovek na kanalizačním potrubí z trub z plastu z tvrdého PVC nebo z polypropylenu v otevřeném výkopu jednoosých DN 200</t>
  </si>
  <si>
    <t>58</t>
  </si>
  <si>
    <t>28611366</t>
  </si>
  <si>
    <t>koleno kanalizace PVC KG 200x45°</t>
  </si>
  <si>
    <t>18854329</t>
  </si>
  <si>
    <t>59</t>
  </si>
  <si>
    <t>877355221</t>
  </si>
  <si>
    <t>Montáž tvarovek z tvrdého PVC-systém KG nebo z polypropylenu-systém KG 2000 dvouosé DN 200</t>
  </si>
  <si>
    <t>-802987306</t>
  </si>
  <si>
    <t>Montáž tvarovek na kanalizačním potrubí z trub z plastu z tvrdého PVC nebo z polypropylenu v otevřeném výkopu dvouosých DN 200</t>
  </si>
  <si>
    <t>60</t>
  </si>
  <si>
    <t>28611395</t>
  </si>
  <si>
    <t>odbočka kanalizační plastová s hrdlem KG 200/150/45°</t>
  </si>
  <si>
    <t>-1196745348</t>
  </si>
  <si>
    <t>61</t>
  </si>
  <si>
    <t>894812612</t>
  </si>
  <si>
    <t>Vyříznutí a utěsnění otvoru ve stěně šachty DN 160</t>
  </si>
  <si>
    <t>-1423507974</t>
  </si>
  <si>
    <t>Revizní a čistící šachta z polypropylenu PP vyříznutí a utěsnění otvoru ve stěně šachty DN 150</t>
  </si>
  <si>
    <t>67</t>
  </si>
  <si>
    <t>28617480</t>
  </si>
  <si>
    <t>vložka šachtová kanalizace PP korugované DN 150</t>
  </si>
  <si>
    <t>1245770275</t>
  </si>
  <si>
    <t>vložka šachtová kanalizace PP korugované DN 160</t>
  </si>
  <si>
    <t>69</t>
  </si>
  <si>
    <t>899722114</t>
  </si>
  <si>
    <t>Krytí potrubí z plastů výstražnou fólií z PVC 40 cm</t>
  </si>
  <si>
    <t>-553843004</t>
  </si>
  <si>
    <t>Krytí potrubí z plastů výstražnou fólií z PVC šířky 40 cm</t>
  </si>
  <si>
    <t>68</t>
  </si>
  <si>
    <t>892351111</t>
  </si>
  <si>
    <t>Tlaková zkouška vodou potrubí DN 150 nebo 200</t>
  </si>
  <si>
    <t>1115762767</t>
  </si>
  <si>
    <t>Tlakové zkoušky vodou na potrubí DN 150 nebo 200</t>
  </si>
  <si>
    <t>91</t>
  </si>
  <si>
    <t>Doplňující konstrukce a práce pozemních komunikací, letišť a ploch</t>
  </si>
  <si>
    <t>70</t>
  </si>
  <si>
    <t>916231213</t>
  </si>
  <si>
    <t>Osazení chodníkového obrubníku betonového stojatého s boční opěrou do lože z betonu prostého</t>
  </si>
  <si>
    <t>1517849865</t>
  </si>
  <si>
    <t>Osazení chodníkového obrubníku betonového se zřízením lože, s vyplněním a zatřením spár cementovou maltou stojatého s boční opěrou z betonu prostého, do lože z betonu prostého</t>
  </si>
  <si>
    <t>54+8</t>
  </si>
  <si>
    <t>71</t>
  </si>
  <si>
    <t>59217017</t>
  </si>
  <si>
    <t>obrubník betonový chodníkový 1000x100x250mm</t>
  </si>
  <si>
    <t>-306671975</t>
  </si>
  <si>
    <t>72</t>
  </si>
  <si>
    <t>59217002</t>
  </si>
  <si>
    <t>obrubník betonový zahradní šedý 1000x50x200mm</t>
  </si>
  <si>
    <t>-1327419909</t>
  </si>
  <si>
    <t>73</t>
  </si>
  <si>
    <t>916131213</t>
  </si>
  <si>
    <t>Osazení silničního obrubníku betonového stojatého s boční opěrou do lože z betonu prostého</t>
  </si>
  <si>
    <t>-1827697369</t>
  </si>
  <si>
    <t>Osazení silničního obrubníku betonového se zřízením lože, s vyplněním a zatřením spár cementovou maltou stojatého s boční opěrou z betonu prostého, do lože z betonu prostého</t>
  </si>
  <si>
    <t>3+1+29+1+12</t>
  </si>
  <si>
    <t>74</t>
  </si>
  <si>
    <t>59217029</t>
  </si>
  <si>
    <t>obrubník betonový silniční nájezdový 1000x150x150mm</t>
  </si>
  <si>
    <t>259380122</t>
  </si>
  <si>
    <t>75</t>
  </si>
  <si>
    <t>59217030</t>
  </si>
  <si>
    <t>obrubník betonový silniční přechodový 1000x150x150-250mm</t>
  </si>
  <si>
    <t>-18443792</t>
  </si>
  <si>
    <t>76</t>
  </si>
  <si>
    <t>59217031</t>
  </si>
  <si>
    <t>obrubník betonový silniční 1000x150x250mm</t>
  </si>
  <si>
    <t>-905553694</t>
  </si>
  <si>
    <t>77</t>
  </si>
  <si>
    <t>916111123</t>
  </si>
  <si>
    <t>Osazení obruby z drobných kostek s boční opěrou do lože z betonu prostého</t>
  </si>
  <si>
    <t>-956130172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</si>
  <si>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</si>
  <si>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13*2</t>
  </si>
  <si>
    <t>78</t>
  </si>
  <si>
    <t>58381007</t>
  </si>
  <si>
    <t>kostka dlažební žula drobná 8/10</t>
  </si>
  <si>
    <t>1085057567</t>
  </si>
  <si>
    <t>79</t>
  </si>
  <si>
    <t>914511111</t>
  </si>
  <si>
    <t>Montáž sloupku dopravních značek délky do 3,5 m s betonovým základem</t>
  </si>
  <si>
    <t>1658512537</t>
  </si>
  <si>
    <t>Montáž sloupku dopravních značek délky do 3,5 m do betonového základu</t>
  </si>
  <si>
    <t>80</t>
  </si>
  <si>
    <t>40445225</t>
  </si>
  <si>
    <t>sloupek pro dopravní značku Zn D 60mm v 3,5m</t>
  </si>
  <si>
    <t>-162529742</t>
  </si>
  <si>
    <t>81</t>
  </si>
  <si>
    <t>914111111</t>
  </si>
  <si>
    <t>Montáž svislé dopravní značky do velikosti 1 m2 objímkami na sloupek nebo konzolu</t>
  </si>
  <si>
    <t>1574957418</t>
  </si>
  <si>
    <t>Montáž svislé dopravní značky základní velikosti do 1 m2 objímkami na sloupky nebo konzoly</t>
  </si>
  <si>
    <t>Poznámka k položce:
Stávající</t>
  </si>
  <si>
    <t>dodmtž-91</t>
  </si>
  <si>
    <t>Betonová půlená chránička s betonovým lože</t>
  </si>
  <si>
    <t>440912077</t>
  </si>
  <si>
    <t>93</t>
  </si>
  <si>
    <t>Různé dokončovací konstrukce a práce inženýrských staveb</t>
  </si>
  <si>
    <t>83</t>
  </si>
  <si>
    <t>935113111</t>
  </si>
  <si>
    <t>Osazení odvodňovacího polymerbetonového žlabu s krycím roštem šířky do 200 mm</t>
  </si>
  <si>
    <t>1040134581</t>
  </si>
  <si>
    <t>Osazení odvodňovacího žlabu s krycím roštem polymerbetonového šířky do 200 mm</t>
  </si>
  <si>
    <t>84</t>
  </si>
  <si>
    <t>dodávka-84</t>
  </si>
  <si>
    <t>Odvodňovací žlab 200/270/1000</t>
  </si>
  <si>
    <t>-19071498</t>
  </si>
  <si>
    <t>85</t>
  </si>
  <si>
    <t>dodávka-85</t>
  </si>
  <si>
    <t>Vpust 200/500 DN 150</t>
  </si>
  <si>
    <t>-822066622</t>
  </si>
  <si>
    <t>86</t>
  </si>
  <si>
    <t>dodávka-86</t>
  </si>
  <si>
    <t xml:space="preserve">Revizní díl 200/500 </t>
  </si>
  <si>
    <t>178605950</t>
  </si>
  <si>
    <t>dodávka-87</t>
  </si>
  <si>
    <t>Kombi stěna pro začátek a konec</t>
  </si>
  <si>
    <t>-358521088</t>
  </si>
  <si>
    <t>99</t>
  </si>
  <si>
    <t>Přesun hmot a manipulace se sutí</t>
  </si>
  <si>
    <t>88</t>
  </si>
  <si>
    <t>998223011</t>
  </si>
  <si>
    <t>Přesun hmot pro pozemní komunikace s krytem dlážděným</t>
  </si>
  <si>
    <t>-1338348274</t>
  </si>
  <si>
    <t>Přesun hmot pro pozemní komunikace s krytem dlážděným dopravní vzdálenost do 200 m jakékoliv délky objektu</t>
  </si>
  <si>
    <t>Objekt:</t>
  </si>
  <si>
    <t>PROINK - Vedlejší a ostatní náklady</t>
  </si>
  <si>
    <t xml:space="preserve">    95 - Různé dokončovací konstrukce a práce pozemních staveb</t>
  </si>
  <si>
    <t>95</t>
  </si>
  <si>
    <t>Různé dokončovací konstrukce a práce pozemních staveb</t>
  </si>
  <si>
    <t>Geodetické zaměření skutečného provedení</t>
  </si>
  <si>
    <t>ks</t>
  </si>
  <si>
    <t>1016722225</t>
  </si>
  <si>
    <t>Vytýčení stavby</t>
  </si>
  <si>
    <t>1817899948</t>
  </si>
  <si>
    <t>Dokumentace skutečného provedení</t>
  </si>
  <si>
    <t>-517348872</t>
  </si>
  <si>
    <t>1969884216</t>
  </si>
  <si>
    <t>Geometrický plán</t>
  </si>
  <si>
    <t>Projekt dočasného dopravního značení vč. schválení</t>
  </si>
  <si>
    <t>-73705799</t>
  </si>
  <si>
    <t>Aktualizace dokladové části PD</t>
  </si>
  <si>
    <t>1549635412</t>
  </si>
  <si>
    <t>GZS (Global zařízení staveniště)</t>
  </si>
  <si>
    <t>-1782967204</t>
  </si>
  <si>
    <t>Poznámka k položce:
Kanceláře, sklady, mobilní WC, oplocení, dočasné ochranné hrazení, info tabule, čištění komunikací, provizorní přejezdy, přechody apod.</t>
  </si>
  <si>
    <t>1855257354</t>
  </si>
  <si>
    <t>Dočasné dopravní značení</t>
  </si>
  <si>
    <t>-1148649386</t>
  </si>
  <si>
    <t>Dílenská dokumentace oplocení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</si>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</sst>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31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33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33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33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21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38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40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42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47</v>
      </c>
      <c r="E29" s="46"/>
      <c r="F29" s="31" t="s">
        <v>48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50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51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52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54</v>
      </c>
      <c r="U35" s="53"/>
      <c r="V35" s="53"/>
      <c r="W35" s="53"/>
      <c r="X35" s="55" t="s">
        <v>55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PROINK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Chodník kolem ZŠ na ul. Školní, část 1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Petřvald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1" t="str">
        <f>IF(AN8="","",AN8)</f>
        <v>21. 1. 2020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Město Petřvald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34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57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32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37</v>
      </c>
      <c r="AJ50" s="39"/>
      <c r="AK50" s="39"/>
      <c r="AL50" s="39"/>
      <c r="AM50" s="72" t="str">
        <f>IF(E20="","",E20)</f>
        <v>PROINK,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58</v>
      </c>
      <c r="D52" s="86"/>
      <c r="E52" s="86"/>
      <c r="F52" s="86"/>
      <c r="G52" s="86"/>
      <c r="H52" s="87"/>
      <c r="I52" s="88" t="s">
        <v>59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60</v>
      </c>
      <c r="AH52" s="86"/>
      <c r="AI52" s="86"/>
      <c r="AJ52" s="86"/>
      <c r="AK52" s="86"/>
      <c r="AL52" s="86"/>
      <c r="AM52" s="86"/>
      <c r="AN52" s="88" t="s">
        <v>61</v>
      </c>
      <c r="AO52" s="86"/>
      <c r="AP52" s="86"/>
      <c r="AQ52" s="90" t="s">
        <v>62</v>
      </c>
      <c r="AR52" s="43"/>
      <c r="AS52" s="91" t="s">
        <v>63</v>
      </c>
      <c r="AT52" s="92" t="s">
        <v>64</v>
      </c>
      <c r="AU52" s="92" t="s">
        <v>65</v>
      </c>
      <c r="AV52" s="92" t="s">
        <v>66</v>
      </c>
      <c r="AW52" s="92" t="s">
        <v>67</v>
      </c>
      <c r="AX52" s="92" t="s">
        <v>68</v>
      </c>
      <c r="AY52" s="92" t="s">
        <v>69</v>
      </c>
      <c r="AZ52" s="92" t="s">
        <v>70</v>
      </c>
      <c r="BA52" s="92" t="s">
        <v>71</v>
      </c>
      <c r="BB52" s="92" t="s">
        <v>72</v>
      </c>
      <c r="BC52" s="92" t="s">
        <v>73</v>
      </c>
      <c r="BD52" s="93" t="s">
        <v>74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75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21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76</v>
      </c>
      <c r="BT54" s="108" t="s">
        <v>77</v>
      </c>
      <c r="BV54" s="108" t="s">
        <v>78</v>
      </c>
      <c r="BW54" s="108" t="s">
        <v>5</v>
      </c>
      <c r="BX54" s="108" t="s">
        <v>79</v>
      </c>
      <c r="CL54" s="108" t="s">
        <v>19</v>
      </c>
    </row>
    <row r="55" spans="1:90" s="7" customFormat="1" ht="24.75" customHeight="1">
      <c r="A55" s="109" t="s">
        <v>80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'PROINK - Chodník kolem ZŠ...'!J28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81</v>
      </c>
      <c r="AR55" s="116"/>
      <c r="AS55" s="117">
        <v>0</v>
      </c>
      <c r="AT55" s="118">
        <f>ROUND(SUM(AV55:AW55),2)</f>
        <v>0</v>
      </c>
      <c r="AU55" s="119">
        <f>'PROINK - Chodník kolem ZŠ...'!P84</f>
        <v>0</v>
      </c>
      <c r="AV55" s="118">
        <f>'PROINK - Chodník kolem ZŠ...'!J31</f>
        <v>0</v>
      </c>
      <c r="AW55" s="118">
        <f>'PROINK - Chodník kolem ZŠ...'!J32</f>
        <v>0</v>
      </c>
      <c r="AX55" s="118">
        <f>'PROINK - Chodník kolem ZŠ...'!J33</f>
        <v>0</v>
      </c>
      <c r="AY55" s="118">
        <f>'PROINK - Chodník kolem ZŠ...'!J34</f>
        <v>0</v>
      </c>
      <c r="AZ55" s="118">
        <f>'PROINK - Chodník kolem ZŠ...'!F31</f>
        <v>0</v>
      </c>
      <c r="BA55" s="118">
        <f>'PROINK - Chodník kolem ZŠ...'!F32</f>
        <v>0</v>
      </c>
      <c r="BB55" s="118">
        <f>'PROINK - Chodník kolem ZŠ...'!F33</f>
        <v>0</v>
      </c>
      <c r="BC55" s="118">
        <f>'PROINK - Chodník kolem ZŠ...'!F34</f>
        <v>0</v>
      </c>
      <c r="BD55" s="120">
        <f>'PROINK - Chodník kolem ZŠ...'!F35</f>
        <v>0</v>
      </c>
      <c r="BE55" s="7"/>
      <c r="BT55" s="121" t="s">
        <v>82</v>
      </c>
      <c r="BU55" s="121" t="s">
        <v>83</v>
      </c>
      <c r="BV55" s="121" t="s">
        <v>78</v>
      </c>
      <c r="BW55" s="121" t="s">
        <v>5</v>
      </c>
      <c r="BX55" s="121" t="s">
        <v>79</v>
      </c>
      <c r="CL55" s="121" t="s">
        <v>19</v>
      </c>
    </row>
    <row r="56" spans="1:91" s="7" customFormat="1" ht="16.5" customHeight="1">
      <c r="A56" s="109" t="s">
        <v>80</v>
      </c>
      <c r="B56" s="110"/>
      <c r="C56" s="111"/>
      <c r="D56" s="112" t="s">
        <v>14</v>
      </c>
      <c r="E56" s="112"/>
      <c r="F56" s="112"/>
      <c r="G56" s="112"/>
      <c r="H56" s="112"/>
      <c r="I56" s="113"/>
      <c r="J56" s="112" t="s">
        <v>84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4">
        <f>'PROINK - Vedlejší a ostat...'!J30</f>
        <v>0</v>
      </c>
      <c r="AH56" s="113"/>
      <c r="AI56" s="113"/>
      <c r="AJ56" s="113"/>
      <c r="AK56" s="113"/>
      <c r="AL56" s="113"/>
      <c r="AM56" s="113"/>
      <c r="AN56" s="114">
        <f>SUM(AG56,AT56)</f>
        <v>0</v>
      </c>
      <c r="AO56" s="113"/>
      <c r="AP56" s="113"/>
      <c r="AQ56" s="115" t="s">
        <v>85</v>
      </c>
      <c r="AR56" s="116"/>
      <c r="AS56" s="122">
        <v>0</v>
      </c>
      <c r="AT56" s="123">
        <f>ROUND(SUM(AV56:AW56),2)</f>
        <v>0</v>
      </c>
      <c r="AU56" s="124">
        <f>'PROINK - Vedlejší a ostat...'!P81</f>
        <v>0</v>
      </c>
      <c r="AV56" s="123">
        <f>'PROINK - Vedlejší a ostat...'!J33</f>
        <v>0</v>
      </c>
      <c r="AW56" s="123">
        <f>'PROINK - Vedlejší a ostat...'!J34</f>
        <v>0</v>
      </c>
      <c r="AX56" s="123">
        <f>'PROINK - Vedlejší a ostat...'!J35</f>
        <v>0</v>
      </c>
      <c r="AY56" s="123">
        <f>'PROINK - Vedlejší a ostat...'!J36</f>
        <v>0</v>
      </c>
      <c r="AZ56" s="123">
        <f>'PROINK - Vedlejší a ostat...'!F33</f>
        <v>0</v>
      </c>
      <c r="BA56" s="123">
        <f>'PROINK - Vedlejší a ostat...'!F34</f>
        <v>0</v>
      </c>
      <c r="BB56" s="123">
        <f>'PROINK - Vedlejší a ostat...'!F35</f>
        <v>0</v>
      </c>
      <c r="BC56" s="123">
        <f>'PROINK - Vedlejší a ostat...'!F36</f>
        <v>0</v>
      </c>
      <c r="BD56" s="125">
        <f>'PROINK - Vedlejší a ostat...'!F37</f>
        <v>0</v>
      </c>
      <c r="BE56" s="7"/>
      <c r="BT56" s="121" t="s">
        <v>82</v>
      </c>
      <c r="BV56" s="121" t="s">
        <v>78</v>
      </c>
      <c r="BW56" s="121" t="s">
        <v>86</v>
      </c>
      <c r="BX56" s="121" t="s">
        <v>5</v>
      </c>
      <c r="CL56" s="121" t="s">
        <v>87</v>
      </c>
      <c r="CM56" s="121" t="s">
        <v>88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4E3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PROINK - Chodník kolem ZŠ...'!C2" display="/"/>
    <hyperlink ref="A56" location="'PROINK - Vedlejší a osta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88</v>
      </c>
    </row>
    <row r="4" spans="2:46" s="1" customFormat="1" ht="24.95" customHeight="1">
      <c r="B4" s="19"/>
      <c r="D4" s="130" t="s">
        <v>89</v>
      </c>
      <c r="I4" s="126"/>
      <c r="L4" s="19"/>
      <c r="M4" s="131" t="s">
        <v>10</v>
      </c>
      <c r="AT4" s="16" t="s">
        <v>4</v>
      </c>
    </row>
    <row r="5" spans="2:12" s="1" customFormat="1" ht="6.95" customHeight="1">
      <c r="B5" s="19"/>
      <c r="I5" s="126"/>
      <c r="L5" s="19"/>
    </row>
    <row r="6" spans="1:31" s="2" customFormat="1" ht="12" customHeight="1">
      <c r="A6" s="37"/>
      <c r="B6" s="43"/>
      <c r="C6" s="37"/>
      <c r="D6" s="132" t="s">
        <v>16</v>
      </c>
      <c r="E6" s="37"/>
      <c r="F6" s="37"/>
      <c r="G6" s="37"/>
      <c r="H6" s="37"/>
      <c r="I6" s="133"/>
      <c r="J6" s="37"/>
      <c r="K6" s="37"/>
      <c r="L6" s="134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133"/>
      <c r="J7" s="37"/>
      <c r="K7" s="37"/>
      <c r="L7" s="13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133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2" t="s">
        <v>18</v>
      </c>
      <c r="E9" s="37"/>
      <c r="F9" s="136" t="s">
        <v>19</v>
      </c>
      <c r="G9" s="37"/>
      <c r="H9" s="37"/>
      <c r="I9" s="137" t="s">
        <v>20</v>
      </c>
      <c r="J9" s="136" t="s">
        <v>21</v>
      </c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2" t="s">
        <v>22</v>
      </c>
      <c r="E10" s="37"/>
      <c r="F10" s="136" t="s">
        <v>23</v>
      </c>
      <c r="G10" s="37"/>
      <c r="H10" s="37"/>
      <c r="I10" s="137" t="s">
        <v>24</v>
      </c>
      <c r="J10" s="138" t="str">
        <f>'Rekapitulace stavby'!AN8</f>
        <v>21. 1. 2020</v>
      </c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133"/>
      <c r="J11" s="37"/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26</v>
      </c>
      <c r="E12" s="37"/>
      <c r="F12" s="37"/>
      <c r="G12" s="37"/>
      <c r="H12" s="37"/>
      <c r="I12" s="137" t="s">
        <v>27</v>
      </c>
      <c r="J12" s="136" t="s">
        <v>28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">
        <v>29</v>
      </c>
      <c r="F13" s="37"/>
      <c r="G13" s="37"/>
      <c r="H13" s="37"/>
      <c r="I13" s="137" t="s">
        <v>30</v>
      </c>
      <c r="J13" s="136" t="s">
        <v>31</v>
      </c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133"/>
      <c r="J14" s="37"/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2" t="s">
        <v>32</v>
      </c>
      <c r="E15" s="37"/>
      <c r="F15" s="37"/>
      <c r="G15" s="37"/>
      <c r="H15" s="37"/>
      <c r="I15" s="137" t="s">
        <v>27</v>
      </c>
      <c r="J15" s="32" t="str">
        <f>'Rekapitulace stavby'!AN13</f>
        <v>Vyplň údaj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7" t="s">
        <v>30</v>
      </c>
      <c r="J16" s="32" t="str">
        <f>'Rekapitulace stavby'!AN14</f>
        <v>Vyplň údaj</v>
      </c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133"/>
      <c r="J17" s="37"/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2" t="s">
        <v>34</v>
      </c>
      <c r="E18" s="37"/>
      <c r="F18" s="37"/>
      <c r="G18" s="37"/>
      <c r="H18" s="37"/>
      <c r="I18" s="137" t="s">
        <v>27</v>
      </c>
      <c r="J18" s="136" t="str">
        <f>IF('Rekapitulace stavby'!AN16="","",'Rekapitulace stavby'!AN16)</f>
        <v/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7" t="s">
        <v>30</v>
      </c>
      <c r="J19" s="136" t="str">
        <f>IF('Rekapitulace stavby'!AN17="","",'Rekapitulace stavby'!AN17)</f>
        <v/>
      </c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33"/>
      <c r="J20" s="37"/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2" t="s">
        <v>37</v>
      </c>
      <c r="E21" s="37"/>
      <c r="F21" s="37"/>
      <c r="G21" s="37"/>
      <c r="H21" s="37"/>
      <c r="I21" s="137" t="s">
        <v>27</v>
      </c>
      <c r="J21" s="136" t="s">
        <v>38</v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">
        <v>39</v>
      </c>
      <c r="F22" s="37"/>
      <c r="G22" s="37"/>
      <c r="H22" s="37"/>
      <c r="I22" s="137" t="s">
        <v>30</v>
      </c>
      <c r="J22" s="136" t="s">
        <v>40</v>
      </c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33"/>
      <c r="J23" s="37"/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2" t="s">
        <v>41</v>
      </c>
      <c r="E24" s="37"/>
      <c r="F24" s="37"/>
      <c r="G24" s="37"/>
      <c r="H24" s="37"/>
      <c r="I24" s="133"/>
      <c r="J24" s="37"/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7.25" customHeight="1">
      <c r="A25" s="139"/>
      <c r="B25" s="140"/>
      <c r="C25" s="139"/>
      <c r="D25" s="139"/>
      <c r="E25" s="141" t="s">
        <v>42</v>
      </c>
      <c r="F25" s="141"/>
      <c r="G25" s="141"/>
      <c r="H25" s="141"/>
      <c r="I25" s="142"/>
      <c r="J25" s="139"/>
      <c r="K25" s="139"/>
      <c r="L25" s="143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33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4"/>
      <c r="E27" s="144"/>
      <c r="F27" s="144"/>
      <c r="G27" s="144"/>
      <c r="H27" s="144"/>
      <c r="I27" s="145"/>
      <c r="J27" s="144"/>
      <c r="K27" s="144"/>
      <c r="L27" s="13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6" t="s">
        <v>43</v>
      </c>
      <c r="E28" s="37"/>
      <c r="F28" s="37"/>
      <c r="G28" s="37"/>
      <c r="H28" s="37"/>
      <c r="I28" s="133"/>
      <c r="J28" s="147">
        <f>ROUND(J84,2)</f>
        <v>0</v>
      </c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5"/>
      <c r="J29" s="144"/>
      <c r="K29" s="144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8" t="s">
        <v>45</v>
      </c>
      <c r="G30" s="37"/>
      <c r="H30" s="37"/>
      <c r="I30" s="149" t="s">
        <v>44</v>
      </c>
      <c r="J30" s="148" t="s">
        <v>46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50" t="s">
        <v>47</v>
      </c>
      <c r="E31" s="132" t="s">
        <v>48</v>
      </c>
      <c r="F31" s="151">
        <f>ROUND((SUM(BE84:BE290)),2)</f>
        <v>0</v>
      </c>
      <c r="G31" s="37"/>
      <c r="H31" s="37"/>
      <c r="I31" s="152">
        <v>0.21</v>
      </c>
      <c r="J31" s="151">
        <f>ROUND(((SUM(BE84:BE290))*I31),2)</f>
        <v>0</v>
      </c>
      <c r="K31" s="37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2" t="s">
        <v>49</v>
      </c>
      <c r="F32" s="151">
        <f>ROUND((SUM(BF84:BF290)),2)</f>
        <v>0</v>
      </c>
      <c r="G32" s="37"/>
      <c r="H32" s="37"/>
      <c r="I32" s="152">
        <v>0.15</v>
      </c>
      <c r="J32" s="151">
        <f>ROUND(((SUM(BF84:BF290))*I32),2)</f>
        <v>0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2" t="s">
        <v>50</v>
      </c>
      <c r="F33" s="151">
        <f>ROUND((SUM(BG84:BG290)),2)</f>
        <v>0</v>
      </c>
      <c r="G33" s="37"/>
      <c r="H33" s="37"/>
      <c r="I33" s="152">
        <v>0.21</v>
      </c>
      <c r="J33" s="151">
        <f>0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51</v>
      </c>
      <c r="F34" s="151">
        <f>ROUND((SUM(BH84:BH290)),2)</f>
        <v>0</v>
      </c>
      <c r="G34" s="37"/>
      <c r="H34" s="37"/>
      <c r="I34" s="152">
        <v>0.15</v>
      </c>
      <c r="J34" s="151">
        <f>0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2" t="s">
        <v>52</v>
      </c>
      <c r="F35" s="151">
        <f>ROUND((SUM(BI84:BI290)),2)</f>
        <v>0</v>
      </c>
      <c r="G35" s="37"/>
      <c r="H35" s="37"/>
      <c r="I35" s="152">
        <v>0</v>
      </c>
      <c r="J35" s="151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133"/>
      <c r="J36" s="37"/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53"/>
      <c r="D37" s="154" t="s">
        <v>53</v>
      </c>
      <c r="E37" s="155"/>
      <c r="F37" s="155"/>
      <c r="G37" s="156" t="s">
        <v>54</v>
      </c>
      <c r="H37" s="157" t="s">
        <v>55</v>
      </c>
      <c r="I37" s="158"/>
      <c r="J37" s="159">
        <f>SUM(J28:J35)</f>
        <v>0</v>
      </c>
      <c r="K37" s="160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61"/>
      <c r="C38" s="162"/>
      <c r="D38" s="162"/>
      <c r="E38" s="162"/>
      <c r="F38" s="162"/>
      <c r="G38" s="162"/>
      <c r="H38" s="162"/>
      <c r="I38" s="163"/>
      <c r="J38" s="162"/>
      <c r="K38" s="162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90</v>
      </c>
      <c r="D43" s="39"/>
      <c r="E43" s="39"/>
      <c r="F43" s="39"/>
      <c r="G43" s="39"/>
      <c r="H43" s="39"/>
      <c r="I43" s="133"/>
      <c r="J43" s="39"/>
      <c r="K43" s="39"/>
      <c r="L43" s="134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133"/>
      <c r="J44" s="39"/>
      <c r="K44" s="3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133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68" t="str">
        <f>E7</f>
        <v>Chodník kolem ZŠ na ul. Školní, část 1</v>
      </c>
      <c r="F46" s="39"/>
      <c r="G46" s="39"/>
      <c r="H46" s="39"/>
      <c r="I46" s="133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133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22</v>
      </c>
      <c r="D48" s="39"/>
      <c r="E48" s="39"/>
      <c r="F48" s="26" t="str">
        <f>F10</f>
        <v>Petřvald</v>
      </c>
      <c r="G48" s="39"/>
      <c r="H48" s="39"/>
      <c r="I48" s="137" t="s">
        <v>24</v>
      </c>
      <c r="J48" s="71" t="str">
        <f>IF(J10="","",J10)</f>
        <v>21. 1. 2020</v>
      </c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133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15" customHeight="1">
      <c r="A50" s="37"/>
      <c r="B50" s="38"/>
      <c r="C50" s="31" t="s">
        <v>26</v>
      </c>
      <c r="D50" s="39"/>
      <c r="E50" s="39"/>
      <c r="F50" s="26" t="str">
        <f>E13</f>
        <v>Město Petřvald</v>
      </c>
      <c r="G50" s="39"/>
      <c r="H50" s="39"/>
      <c r="I50" s="137" t="s">
        <v>34</v>
      </c>
      <c r="J50" s="35" t="str">
        <f>E19</f>
        <v xml:space="preserve"> </v>
      </c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15" customHeight="1">
      <c r="A51" s="37"/>
      <c r="B51" s="38"/>
      <c r="C51" s="31" t="s">
        <v>32</v>
      </c>
      <c r="D51" s="39"/>
      <c r="E51" s="39"/>
      <c r="F51" s="26" t="str">
        <f>IF(E16="","",E16)</f>
        <v>Vyplň údaj</v>
      </c>
      <c r="G51" s="39"/>
      <c r="H51" s="39"/>
      <c r="I51" s="137" t="s">
        <v>37</v>
      </c>
      <c r="J51" s="35" t="str">
        <f>E22</f>
        <v>PROINK, s.r.o.</v>
      </c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133"/>
      <c r="J52" s="39"/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67" t="s">
        <v>91</v>
      </c>
      <c r="D53" s="168"/>
      <c r="E53" s="168"/>
      <c r="F53" s="168"/>
      <c r="G53" s="168"/>
      <c r="H53" s="168"/>
      <c r="I53" s="169"/>
      <c r="J53" s="170" t="s">
        <v>92</v>
      </c>
      <c r="K53" s="168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133"/>
      <c r="J54" s="39"/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71" t="s">
        <v>75</v>
      </c>
      <c r="D55" s="39"/>
      <c r="E55" s="39"/>
      <c r="F55" s="39"/>
      <c r="G55" s="39"/>
      <c r="H55" s="39"/>
      <c r="I55" s="133"/>
      <c r="J55" s="101">
        <f>J84</f>
        <v>0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93</v>
      </c>
    </row>
    <row r="56" spans="1:31" s="9" customFormat="1" ht="24.95" customHeight="1">
      <c r="A56" s="9"/>
      <c r="B56" s="172"/>
      <c r="C56" s="173"/>
      <c r="D56" s="174" t="s">
        <v>94</v>
      </c>
      <c r="E56" s="175"/>
      <c r="F56" s="175"/>
      <c r="G56" s="175"/>
      <c r="H56" s="175"/>
      <c r="I56" s="176"/>
      <c r="J56" s="177">
        <f>J85</f>
        <v>0</v>
      </c>
      <c r="K56" s="173"/>
      <c r="L56" s="17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9"/>
      <c r="C57" s="180"/>
      <c r="D57" s="181" t="s">
        <v>95</v>
      </c>
      <c r="E57" s="182"/>
      <c r="F57" s="182"/>
      <c r="G57" s="182"/>
      <c r="H57" s="182"/>
      <c r="I57" s="183"/>
      <c r="J57" s="184">
        <f>J86</f>
        <v>0</v>
      </c>
      <c r="K57" s="180"/>
      <c r="L57" s="185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4.85" customHeight="1">
      <c r="A58" s="10"/>
      <c r="B58" s="179"/>
      <c r="C58" s="180"/>
      <c r="D58" s="181" t="s">
        <v>96</v>
      </c>
      <c r="E58" s="182"/>
      <c r="F58" s="182"/>
      <c r="G58" s="182"/>
      <c r="H58" s="182"/>
      <c r="I58" s="183"/>
      <c r="J58" s="184">
        <f>J87</f>
        <v>0</v>
      </c>
      <c r="K58" s="180"/>
      <c r="L58" s="185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4.85" customHeight="1">
      <c r="A59" s="10"/>
      <c r="B59" s="179"/>
      <c r="C59" s="180"/>
      <c r="D59" s="181" t="s">
        <v>97</v>
      </c>
      <c r="E59" s="182"/>
      <c r="F59" s="182"/>
      <c r="G59" s="182"/>
      <c r="H59" s="182"/>
      <c r="I59" s="183"/>
      <c r="J59" s="184">
        <f>J119</f>
        <v>0</v>
      </c>
      <c r="K59" s="180"/>
      <c r="L59" s="185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4.85" customHeight="1">
      <c r="A60" s="10"/>
      <c r="B60" s="179"/>
      <c r="C60" s="180"/>
      <c r="D60" s="181" t="s">
        <v>98</v>
      </c>
      <c r="E60" s="182"/>
      <c r="F60" s="182"/>
      <c r="G60" s="182"/>
      <c r="H60" s="182"/>
      <c r="I60" s="183"/>
      <c r="J60" s="184">
        <f>J165</f>
        <v>0</v>
      </c>
      <c r="K60" s="180"/>
      <c r="L60" s="185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4.85" customHeight="1">
      <c r="A61" s="10"/>
      <c r="B61" s="179"/>
      <c r="C61" s="180"/>
      <c r="D61" s="181" t="s">
        <v>99</v>
      </c>
      <c r="E61" s="182"/>
      <c r="F61" s="182"/>
      <c r="G61" s="182"/>
      <c r="H61" s="182"/>
      <c r="I61" s="183"/>
      <c r="J61" s="184">
        <f>J174</f>
        <v>0</v>
      </c>
      <c r="K61" s="180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9"/>
      <c r="C62" s="180"/>
      <c r="D62" s="181" t="s">
        <v>100</v>
      </c>
      <c r="E62" s="182"/>
      <c r="F62" s="182"/>
      <c r="G62" s="182"/>
      <c r="H62" s="182"/>
      <c r="I62" s="183"/>
      <c r="J62" s="184">
        <f>J193</f>
        <v>0</v>
      </c>
      <c r="K62" s="180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9"/>
      <c r="C63" s="180"/>
      <c r="D63" s="181" t="s">
        <v>101</v>
      </c>
      <c r="E63" s="182"/>
      <c r="F63" s="182"/>
      <c r="G63" s="182"/>
      <c r="H63" s="182"/>
      <c r="I63" s="183"/>
      <c r="J63" s="184">
        <f>J221</f>
        <v>0</v>
      </c>
      <c r="K63" s="180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9"/>
      <c r="C64" s="180"/>
      <c r="D64" s="181" t="s">
        <v>102</v>
      </c>
      <c r="E64" s="182"/>
      <c r="F64" s="182"/>
      <c r="G64" s="182"/>
      <c r="H64" s="182"/>
      <c r="I64" s="183"/>
      <c r="J64" s="184">
        <f>J246</f>
        <v>0</v>
      </c>
      <c r="K64" s="180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9"/>
      <c r="C65" s="180"/>
      <c r="D65" s="181" t="s">
        <v>103</v>
      </c>
      <c r="E65" s="182"/>
      <c r="F65" s="182"/>
      <c r="G65" s="182"/>
      <c r="H65" s="182"/>
      <c r="I65" s="183"/>
      <c r="J65" s="184">
        <f>J277</f>
        <v>0</v>
      </c>
      <c r="K65" s="180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9"/>
      <c r="C66" s="180"/>
      <c r="D66" s="181" t="s">
        <v>104</v>
      </c>
      <c r="E66" s="182"/>
      <c r="F66" s="182"/>
      <c r="G66" s="182"/>
      <c r="H66" s="182"/>
      <c r="I66" s="183"/>
      <c r="J66" s="184">
        <f>J288</f>
        <v>0</v>
      </c>
      <c r="K66" s="180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7"/>
      <c r="B67" s="38"/>
      <c r="C67" s="39"/>
      <c r="D67" s="39"/>
      <c r="E67" s="39"/>
      <c r="F67" s="39"/>
      <c r="G67" s="39"/>
      <c r="H67" s="39"/>
      <c r="I67" s="133"/>
      <c r="J67" s="39"/>
      <c r="K67" s="39"/>
      <c r="L67" s="13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8"/>
      <c r="C68" s="59"/>
      <c r="D68" s="59"/>
      <c r="E68" s="59"/>
      <c r="F68" s="59"/>
      <c r="G68" s="59"/>
      <c r="H68" s="59"/>
      <c r="I68" s="163"/>
      <c r="J68" s="59"/>
      <c r="K68" s="59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60"/>
      <c r="C72" s="61"/>
      <c r="D72" s="61"/>
      <c r="E72" s="61"/>
      <c r="F72" s="61"/>
      <c r="G72" s="61"/>
      <c r="H72" s="61"/>
      <c r="I72" s="166"/>
      <c r="J72" s="61"/>
      <c r="K72" s="61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105</v>
      </c>
      <c r="D73" s="39"/>
      <c r="E73" s="39"/>
      <c r="F73" s="39"/>
      <c r="G73" s="39"/>
      <c r="H73" s="39"/>
      <c r="I73" s="133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3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133"/>
      <c r="J75" s="39"/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68" t="str">
        <f>E7</f>
        <v>Chodník kolem ZŠ na ul. Školní, část 1</v>
      </c>
      <c r="F76" s="39"/>
      <c r="G76" s="39"/>
      <c r="H76" s="39"/>
      <c r="I76" s="133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133"/>
      <c r="J77" s="39"/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22</v>
      </c>
      <c r="D78" s="39"/>
      <c r="E78" s="39"/>
      <c r="F78" s="26" t="str">
        <f>F10</f>
        <v>Petřvald</v>
      </c>
      <c r="G78" s="39"/>
      <c r="H78" s="39"/>
      <c r="I78" s="137" t="s">
        <v>24</v>
      </c>
      <c r="J78" s="71" t="str">
        <f>IF(J10="","",J10)</f>
        <v>21. 1. 2020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133"/>
      <c r="J79" s="39"/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26</v>
      </c>
      <c r="D80" s="39"/>
      <c r="E80" s="39"/>
      <c r="F80" s="26" t="str">
        <f>E13</f>
        <v>Město Petřvald</v>
      </c>
      <c r="G80" s="39"/>
      <c r="H80" s="39"/>
      <c r="I80" s="137" t="s">
        <v>34</v>
      </c>
      <c r="J80" s="35" t="str">
        <f>E19</f>
        <v xml:space="preserve"> </v>
      </c>
      <c r="K80" s="39"/>
      <c r="L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32</v>
      </c>
      <c r="D81" s="39"/>
      <c r="E81" s="39"/>
      <c r="F81" s="26" t="str">
        <f>IF(E16="","",E16)</f>
        <v>Vyplň údaj</v>
      </c>
      <c r="G81" s="39"/>
      <c r="H81" s="39"/>
      <c r="I81" s="137" t="s">
        <v>37</v>
      </c>
      <c r="J81" s="35" t="str">
        <f>E22</f>
        <v>PROINK, s.r.o.</v>
      </c>
      <c r="K81" s="39"/>
      <c r="L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" customHeight="1">
      <c r="A82" s="37"/>
      <c r="B82" s="38"/>
      <c r="C82" s="39"/>
      <c r="D82" s="39"/>
      <c r="E82" s="39"/>
      <c r="F82" s="39"/>
      <c r="G82" s="39"/>
      <c r="H82" s="39"/>
      <c r="I82" s="133"/>
      <c r="J82" s="39"/>
      <c r="K82" s="39"/>
      <c r="L82" s="13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86"/>
      <c r="B83" s="187"/>
      <c r="C83" s="188" t="s">
        <v>106</v>
      </c>
      <c r="D83" s="189" t="s">
        <v>62</v>
      </c>
      <c r="E83" s="189" t="s">
        <v>58</v>
      </c>
      <c r="F83" s="189" t="s">
        <v>59</v>
      </c>
      <c r="G83" s="189" t="s">
        <v>107</v>
      </c>
      <c r="H83" s="189" t="s">
        <v>108</v>
      </c>
      <c r="I83" s="190" t="s">
        <v>109</v>
      </c>
      <c r="J83" s="189" t="s">
        <v>92</v>
      </c>
      <c r="K83" s="191" t="s">
        <v>110</v>
      </c>
      <c r="L83" s="192"/>
      <c r="M83" s="91" t="s">
        <v>21</v>
      </c>
      <c r="N83" s="92" t="s">
        <v>47</v>
      </c>
      <c r="O83" s="92" t="s">
        <v>111</v>
      </c>
      <c r="P83" s="92" t="s">
        <v>112</v>
      </c>
      <c r="Q83" s="92" t="s">
        <v>113</v>
      </c>
      <c r="R83" s="92" t="s">
        <v>114</v>
      </c>
      <c r="S83" s="92" t="s">
        <v>115</v>
      </c>
      <c r="T83" s="93" t="s">
        <v>116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pans="1:63" s="2" customFormat="1" ht="22.8" customHeight="1">
      <c r="A84" s="37"/>
      <c r="B84" s="38"/>
      <c r="C84" s="98" t="s">
        <v>117</v>
      </c>
      <c r="D84" s="39"/>
      <c r="E84" s="39"/>
      <c r="F84" s="39"/>
      <c r="G84" s="39"/>
      <c r="H84" s="39"/>
      <c r="I84" s="133"/>
      <c r="J84" s="193">
        <f>BK84</f>
        <v>0</v>
      </c>
      <c r="K84" s="39"/>
      <c r="L84" s="43"/>
      <c r="M84" s="94"/>
      <c r="N84" s="194"/>
      <c r="O84" s="95"/>
      <c r="P84" s="195">
        <f>P85</f>
        <v>0</v>
      </c>
      <c r="Q84" s="95"/>
      <c r="R84" s="195">
        <f>R85</f>
        <v>92.1171249</v>
      </c>
      <c r="S84" s="95"/>
      <c r="T84" s="196">
        <f>T85</f>
        <v>28.067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76</v>
      </c>
      <c r="AU84" s="16" t="s">
        <v>93</v>
      </c>
      <c r="BK84" s="197">
        <f>BK85</f>
        <v>0</v>
      </c>
    </row>
    <row r="85" spans="1:63" s="12" customFormat="1" ht="25.9" customHeight="1">
      <c r="A85" s="12"/>
      <c r="B85" s="198"/>
      <c r="C85" s="199"/>
      <c r="D85" s="200" t="s">
        <v>76</v>
      </c>
      <c r="E85" s="201" t="s">
        <v>118</v>
      </c>
      <c r="F85" s="201" t="s">
        <v>119</v>
      </c>
      <c r="G85" s="199"/>
      <c r="H85" s="199"/>
      <c r="I85" s="202"/>
      <c r="J85" s="203">
        <f>BK85</f>
        <v>0</v>
      </c>
      <c r="K85" s="199"/>
      <c r="L85" s="204"/>
      <c r="M85" s="205"/>
      <c r="N85" s="206"/>
      <c r="O85" s="206"/>
      <c r="P85" s="207">
        <f>P86</f>
        <v>0</v>
      </c>
      <c r="Q85" s="206"/>
      <c r="R85" s="207">
        <f>R86</f>
        <v>92.1171249</v>
      </c>
      <c r="S85" s="206"/>
      <c r="T85" s="208">
        <f>T86</f>
        <v>28.067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82</v>
      </c>
      <c r="AT85" s="210" t="s">
        <v>76</v>
      </c>
      <c r="AU85" s="210" t="s">
        <v>77</v>
      </c>
      <c r="AY85" s="209" t="s">
        <v>120</v>
      </c>
      <c r="BK85" s="211">
        <f>BK86</f>
        <v>0</v>
      </c>
    </row>
    <row r="86" spans="1:63" s="12" customFormat="1" ht="22.8" customHeight="1">
      <c r="A86" s="12"/>
      <c r="B86" s="198"/>
      <c r="C86" s="199"/>
      <c r="D86" s="200" t="s">
        <v>76</v>
      </c>
      <c r="E86" s="212" t="s">
        <v>82</v>
      </c>
      <c r="F86" s="212" t="s">
        <v>121</v>
      </c>
      <c r="G86" s="199"/>
      <c r="H86" s="199"/>
      <c r="I86" s="202"/>
      <c r="J86" s="213">
        <f>BK86</f>
        <v>0</v>
      </c>
      <c r="K86" s="199"/>
      <c r="L86" s="204"/>
      <c r="M86" s="205"/>
      <c r="N86" s="206"/>
      <c r="O86" s="206"/>
      <c r="P86" s="207">
        <f>P87+P119+P165+P174+P193+P221+P246+P277+P288</f>
        <v>0</v>
      </c>
      <c r="Q86" s="206"/>
      <c r="R86" s="207">
        <f>R87+R119+R165+R174+R193+R221+R246+R277+R288</f>
        <v>92.1171249</v>
      </c>
      <c r="S86" s="206"/>
      <c r="T86" s="208">
        <f>T87+T119+T165+T174+T193+T221+T246+T277+T288</f>
        <v>28.067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82</v>
      </c>
      <c r="AT86" s="210" t="s">
        <v>76</v>
      </c>
      <c r="AU86" s="210" t="s">
        <v>82</v>
      </c>
      <c r="AY86" s="209" t="s">
        <v>120</v>
      </c>
      <c r="BK86" s="211">
        <f>BK87+BK119+BK165+BK174+BK193+BK221+BK246+BK277+BK288</f>
        <v>0</v>
      </c>
    </row>
    <row r="87" spans="1:63" s="12" customFormat="1" ht="20.85" customHeight="1">
      <c r="A87" s="12"/>
      <c r="B87" s="198"/>
      <c r="C87" s="199"/>
      <c r="D87" s="200" t="s">
        <v>76</v>
      </c>
      <c r="E87" s="212" t="s">
        <v>122</v>
      </c>
      <c r="F87" s="212" t="s">
        <v>123</v>
      </c>
      <c r="G87" s="199"/>
      <c r="H87" s="199"/>
      <c r="I87" s="202"/>
      <c r="J87" s="213">
        <f>BK87</f>
        <v>0</v>
      </c>
      <c r="K87" s="199"/>
      <c r="L87" s="204"/>
      <c r="M87" s="205"/>
      <c r="N87" s="206"/>
      <c r="O87" s="206"/>
      <c r="P87" s="207">
        <f>SUM(P88:P118)</f>
        <v>0</v>
      </c>
      <c r="Q87" s="206"/>
      <c r="R87" s="207">
        <f>SUM(R88:R118)</f>
        <v>0</v>
      </c>
      <c r="S87" s="206"/>
      <c r="T87" s="208">
        <f>SUM(T88:T118)</f>
        <v>28.067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82</v>
      </c>
      <c r="AT87" s="210" t="s">
        <v>76</v>
      </c>
      <c r="AU87" s="210" t="s">
        <v>88</v>
      </c>
      <c r="AY87" s="209" t="s">
        <v>120</v>
      </c>
      <c r="BK87" s="211">
        <f>SUM(BK88:BK118)</f>
        <v>0</v>
      </c>
    </row>
    <row r="88" spans="1:65" s="2" customFormat="1" ht="16.5" customHeight="1">
      <c r="A88" s="37"/>
      <c r="B88" s="38"/>
      <c r="C88" s="214" t="s">
        <v>82</v>
      </c>
      <c r="D88" s="214" t="s">
        <v>124</v>
      </c>
      <c r="E88" s="215" t="s">
        <v>125</v>
      </c>
      <c r="F88" s="216" t="s">
        <v>126</v>
      </c>
      <c r="G88" s="217" t="s">
        <v>127</v>
      </c>
      <c r="H88" s="218">
        <v>72</v>
      </c>
      <c r="I88" s="219"/>
      <c r="J88" s="220">
        <f>ROUND(I88*H88,2)</f>
        <v>0</v>
      </c>
      <c r="K88" s="216" t="s">
        <v>128</v>
      </c>
      <c r="L88" s="43"/>
      <c r="M88" s="221" t="s">
        <v>21</v>
      </c>
      <c r="N88" s="222" t="s">
        <v>48</v>
      </c>
      <c r="O88" s="83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5" t="s">
        <v>129</v>
      </c>
      <c r="AT88" s="225" t="s">
        <v>124</v>
      </c>
      <c r="AU88" s="225" t="s">
        <v>130</v>
      </c>
      <c r="AY88" s="16" t="s">
        <v>120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6" t="s">
        <v>82</v>
      </c>
      <c r="BK88" s="226">
        <f>ROUND(I88*H88,2)</f>
        <v>0</v>
      </c>
      <c r="BL88" s="16" t="s">
        <v>129</v>
      </c>
      <c r="BM88" s="225" t="s">
        <v>131</v>
      </c>
    </row>
    <row r="89" spans="1:47" s="2" customFormat="1" ht="12">
      <c r="A89" s="37"/>
      <c r="B89" s="38"/>
      <c r="C89" s="39"/>
      <c r="D89" s="227" t="s">
        <v>132</v>
      </c>
      <c r="E89" s="39"/>
      <c r="F89" s="228" t="s">
        <v>133</v>
      </c>
      <c r="G89" s="39"/>
      <c r="H89" s="39"/>
      <c r="I89" s="133"/>
      <c r="J89" s="39"/>
      <c r="K89" s="39"/>
      <c r="L89" s="43"/>
      <c r="M89" s="229"/>
      <c r="N89" s="23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132</v>
      </c>
      <c r="AU89" s="16" t="s">
        <v>130</v>
      </c>
    </row>
    <row r="90" spans="1:65" s="2" customFormat="1" ht="16.5" customHeight="1">
      <c r="A90" s="37"/>
      <c r="B90" s="38"/>
      <c r="C90" s="214" t="s">
        <v>88</v>
      </c>
      <c r="D90" s="214" t="s">
        <v>124</v>
      </c>
      <c r="E90" s="215" t="s">
        <v>134</v>
      </c>
      <c r="F90" s="216" t="s">
        <v>135</v>
      </c>
      <c r="G90" s="217" t="s">
        <v>136</v>
      </c>
      <c r="H90" s="218">
        <v>40</v>
      </c>
      <c r="I90" s="219"/>
      <c r="J90" s="220">
        <f>ROUND(I90*H90,2)</f>
        <v>0</v>
      </c>
      <c r="K90" s="216" t="s">
        <v>128</v>
      </c>
      <c r="L90" s="43"/>
      <c r="M90" s="221" t="s">
        <v>21</v>
      </c>
      <c r="N90" s="222" t="s">
        <v>48</v>
      </c>
      <c r="O90" s="83"/>
      <c r="P90" s="223">
        <f>O90*H90</f>
        <v>0</v>
      </c>
      <c r="Q90" s="223">
        <v>0</v>
      </c>
      <c r="R90" s="223">
        <f>Q90*H90</f>
        <v>0</v>
      </c>
      <c r="S90" s="223">
        <v>0.22</v>
      </c>
      <c r="T90" s="224">
        <f>S90*H90</f>
        <v>8.8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5" t="s">
        <v>129</v>
      </c>
      <c r="AT90" s="225" t="s">
        <v>124</v>
      </c>
      <c r="AU90" s="225" t="s">
        <v>130</v>
      </c>
      <c r="AY90" s="16" t="s">
        <v>120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6" t="s">
        <v>82</v>
      </c>
      <c r="BK90" s="226">
        <f>ROUND(I90*H90,2)</f>
        <v>0</v>
      </c>
      <c r="BL90" s="16" t="s">
        <v>129</v>
      </c>
      <c r="BM90" s="225" t="s">
        <v>137</v>
      </c>
    </row>
    <row r="91" spans="1:47" s="2" customFormat="1" ht="12">
      <c r="A91" s="37"/>
      <c r="B91" s="38"/>
      <c r="C91" s="39"/>
      <c r="D91" s="227" t="s">
        <v>132</v>
      </c>
      <c r="E91" s="39"/>
      <c r="F91" s="228" t="s">
        <v>138</v>
      </c>
      <c r="G91" s="39"/>
      <c r="H91" s="39"/>
      <c r="I91" s="133"/>
      <c r="J91" s="39"/>
      <c r="K91" s="39"/>
      <c r="L91" s="43"/>
      <c r="M91" s="229"/>
      <c r="N91" s="23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132</v>
      </c>
      <c r="AU91" s="16" t="s">
        <v>130</v>
      </c>
    </row>
    <row r="92" spans="1:47" s="2" customFormat="1" ht="12">
      <c r="A92" s="37"/>
      <c r="B92" s="38"/>
      <c r="C92" s="39"/>
      <c r="D92" s="227" t="s">
        <v>139</v>
      </c>
      <c r="E92" s="39"/>
      <c r="F92" s="231" t="s">
        <v>140</v>
      </c>
      <c r="G92" s="39"/>
      <c r="H92" s="39"/>
      <c r="I92" s="133"/>
      <c r="J92" s="39"/>
      <c r="K92" s="39"/>
      <c r="L92" s="43"/>
      <c r="M92" s="229"/>
      <c r="N92" s="23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139</v>
      </c>
      <c r="AU92" s="16" t="s">
        <v>130</v>
      </c>
    </row>
    <row r="93" spans="1:51" s="13" customFormat="1" ht="12">
      <c r="A93" s="13"/>
      <c r="B93" s="232"/>
      <c r="C93" s="233"/>
      <c r="D93" s="227" t="s">
        <v>141</v>
      </c>
      <c r="E93" s="234" t="s">
        <v>21</v>
      </c>
      <c r="F93" s="235" t="s">
        <v>142</v>
      </c>
      <c r="G93" s="233"/>
      <c r="H93" s="236">
        <v>40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141</v>
      </c>
      <c r="AU93" s="242" t="s">
        <v>130</v>
      </c>
      <c r="AV93" s="13" t="s">
        <v>88</v>
      </c>
      <c r="AW93" s="13" t="s">
        <v>36</v>
      </c>
      <c r="AX93" s="13" t="s">
        <v>82</v>
      </c>
      <c r="AY93" s="242" t="s">
        <v>120</v>
      </c>
    </row>
    <row r="94" spans="1:65" s="2" customFormat="1" ht="16.5" customHeight="1">
      <c r="A94" s="37"/>
      <c r="B94" s="38"/>
      <c r="C94" s="214" t="s">
        <v>130</v>
      </c>
      <c r="D94" s="214" t="s">
        <v>124</v>
      </c>
      <c r="E94" s="215" t="s">
        <v>143</v>
      </c>
      <c r="F94" s="216" t="s">
        <v>144</v>
      </c>
      <c r="G94" s="217" t="s">
        <v>136</v>
      </c>
      <c r="H94" s="218">
        <v>40</v>
      </c>
      <c r="I94" s="219"/>
      <c r="J94" s="220">
        <f>ROUND(I94*H94,2)</f>
        <v>0</v>
      </c>
      <c r="K94" s="216" t="s">
        <v>128</v>
      </c>
      <c r="L94" s="43"/>
      <c r="M94" s="221" t="s">
        <v>21</v>
      </c>
      <c r="N94" s="222" t="s">
        <v>48</v>
      </c>
      <c r="O94" s="83"/>
      <c r="P94" s="223">
        <f>O94*H94</f>
        <v>0</v>
      </c>
      <c r="Q94" s="223">
        <v>0</v>
      </c>
      <c r="R94" s="223">
        <f>Q94*H94</f>
        <v>0</v>
      </c>
      <c r="S94" s="223">
        <v>0.29</v>
      </c>
      <c r="T94" s="224">
        <f>S94*H94</f>
        <v>11.6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25" t="s">
        <v>129</v>
      </c>
      <c r="AT94" s="225" t="s">
        <v>124</v>
      </c>
      <c r="AU94" s="225" t="s">
        <v>130</v>
      </c>
      <c r="AY94" s="16" t="s">
        <v>120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6" t="s">
        <v>82</v>
      </c>
      <c r="BK94" s="226">
        <f>ROUND(I94*H94,2)</f>
        <v>0</v>
      </c>
      <c r="BL94" s="16" t="s">
        <v>129</v>
      </c>
      <c r="BM94" s="225" t="s">
        <v>145</v>
      </c>
    </row>
    <row r="95" spans="1:47" s="2" customFormat="1" ht="12">
      <c r="A95" s="37"/>
      <c r="B95" s="38"/>
      <c r="C95" s="39"/>
      <c r="D95" s="227" t="s">
        <v>132</v>
      </c>
      <c r="E95" s="39"/>
      <c r="F95" s="228" t="s">
        <v>146</v>
      </c>
      <c r="G95" s="39"/>
      <c r="H95" s="39"/>
      <c r="I95" s="133"/>
      <c r="J95" s="39"/>
      <c r="K95" s="39"/>
      <c r="L95" s="43"/>
      <c r="M95" s="229"/>
      <c r="N95" s="23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132</v>
      </c>
      <c r="AU95" s="16" t="s">
        <v>130</v>
      </c>
    </row>
    <row r="96" spans="1:47" s="2" customFormat="1" ht="12">
      <c r="A96" s="37"/>
      <c r="B96" s="38"/>
      <c r="C96" s="39"/>
      <c r="D96" s="227" t="s">
        <v>139</v>
      </c>
      <c r="E96" s="39"/>
      <c r="F96" s="231" t="s">
        <v>147</v>
      </c>
      <c r="G96" s="39"/>
      <c r="H96" s="39"/>
      <c r="I96" s="133"/>
      <c r="J96" s="39"/>
      <c r="K96" s="39"/>
      <c r="L96" s="43"/>
      <c r="M96" s="229"/>
      <c r="N96" s="23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139</v>
      </c>
      <c r="AU96" s="16" t="s">
        <v>130</v>
      </c>
    </row>
    <row r="97" spans="1:51" s="13" customFormat="1" ht="12">
      <c r="A97" s="13"/>
      <c r="B97" s="232"/>
      <c r="C97" s="233"/>
      <c r="D97" s="227" t="s">
        <v>141</v>
      </c>
      <c r="E97" s="234" t="s">
        <v>21</v>
      </c>
      <c r="F97" s="235" t="s">
        <v>142</v>
      </c>
      <c r="G97" s="233"/>
      <c r="H97" s="236">
        <v>40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141</v>
      </c>
      <c r="AU97" s="242" t="s">
        <v>130</v>
      </c>
      <c r="AV97" s="13" t="s">
        <v>88</v>
      </c>
      <c r="AW97" s="13" t="s">
        <v>36</v>
      </c>
      <c r="AX97" s="13" t="s">
        <v>82</v>
      </c>
      <c r="AY97" s="242" t="s">
        <v>120</v>
      </c>
    </row>
    <row r="98" spans="1:65" s="2" customFormat="1" ht="16.5" customHeight="1">
      <c r="A98" s="37"/>
      <c r="B98" s="38"/>
      <c r="C98" s="214" t="s">
        <v>129</v>
      </c>
      <c r="D98" s="214" t="s">
        <v>124</v>
      </c>
      <c r="E98" s="215" t="s">
        <v>148</v>
      </c>
      <c r="F98" s="216" t="s">
        <v>149</v>
      </c>
      <c r="G98" s="217" t="s">
        <v>127</v>
      </c>
      <c r="H98" s="218">
        <v>37</v>
      </c>
      <c r="I98" s="219"/>
      <c r="J98" s="220">
        <f>ROUND(I98*H98,2)</f>
        <v>0</v>
      </c>
      <c r="K98" s="216" t="s">
        <v>128</v>
      </c>
      <c r="L98" s="43"/>
      <c r="M98" s="221" t="s">
        <v>21</v>
      </c>
      <c r="N98" s="222" t="s">
        <v>48</v>
      </c>
      <c r="O98" s="83"/>
      <c r="P98" s="223">
        <f>O98*H98</f>
        <v>0</v>
      </c>
      <c r="Q98" s="223">
        <v>0</v>
      </c>
      <c r="R98" s="223">
        <f>Q98*H98</f>
        <v>0</v>
      </c>
      <c r="S98" s="223">
        <v>0.205</v>
      </c>
      <c r="T98" s="224">
        <f>S98*H98</f>
        <v>7.585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5" t="s">
        <v>129</v>
      </c>
      <c r="AT98" s="225" t="s">
        <v>124</v>
      </c>
      <c r="AU98" s="225" t="s">
        <v>130</v>
      </c>
      <c r="AY98" s="16" t="s">
        <v>120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6" t="s">
        <v>82</v>
      </c>
      <c r="BK98" s="226">
        <f>ROUND(I98*H98,2)</f>
        <v>0</v>
      </c>
      <c r="BL98" s="16" t="s">
        <v>129</v>
      </c>
      <c r="BM98" s="225" t="s">
        <v>150</v>
      </c>
    </row>
    <row r="99" spans="1:47" s="2" customFormat="1" ht="12">
      <c r="A99" s="37"/>
      <c r="B99" s="38"/>
      <c r="C99" s="39"/>
      <c r="D99" s="227" t="s">
        <v>132</v>
      </c>
      <c r="E99" s="39"/>
      <c r="F99" s="228" t="s">
        <v>151</v>
      </c>
      <c r="G99" s="39"/>
      <c r="H99" s="39"/>
      <c r="I99" s="133"/>
      <c r="J99" s="39"/>
      <c r="K99" s="39"/>
      <c r="L99" s="43"/>
      <c r="M99" s="229"/>
      <c r="N99" s="23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132</v>
      </c>
      <c r="AU99" s="16" t="s">
        <v>130</v>
      </c>
    </row>
    <row r="100" spans="1:65" s="2" customFormat="1" ht="16.5" customHeight="1">
      <c r="A100" s="37"/>
      <c r="B100" s="38"/>
      <c r="C100" s="214" t="s">
        <v>152</v>
      </c>
      <c r="D100" s="214" t="s">
        <v>124</v>
      </c>
      <c r="E100" s="215" t="s">
        <v>153</v>
      </c>
      <c r="F100" s="216" t="s">
        <v>154</v>
      </c>
      <c r="G100" s="217" t="s">
        <v>155</v>
      </c>
      <c r="H100" s="218">
        <v>1</v>
      </c>
      <c r="I100" s="219"/>
      <c r="J100" s="220">
        <f>ROUND(I100*H100,2)</f>
        <v>0</v>
      </c>
      <c r="K100" s="216" t="s">
        <v>128</v>
      </c>
      <c r="L100" s="43"/>
      <c r="M100" s="221" t="s">
        <v>21</v>
      </c>
      <c r="N100" s="222" t="s">
        <v>48</v>
      </c>
      <c r="O100" s="83"/>
      <c r="P100" s="223">
        <f>O100*H100</f>
        <v>0</v>
      </c>
      <c r="Q100" s="223">
        <v>0</v>
      </c>
      <c r="R100" s="223">
        <f>Q100*H100</f>
        <v>0</v>
      </c>
      <c r="S100" s="223">
        <v>0.082</v>
      </c>
      <c r="T100" s="224">
        <f>S100*H100</f>
        <v>0.082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25" t="s">
        <v>129</v>
      </c>
      <c r="AT100" s="225" t="s">
        <v>124</v>
      </c>
      <c r="AU100" s="225" t="s">
        <v>130</v>
      </c>
      <c r="AY100" s="16" t="s">
        <v>120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6" t="s">
        <v>82</v>
      </c>
      <c r="BK100" s="226">
        <f>ROUND(I100*H100,2)</f>
        <v>0</v>
      </c>
      <c r="BL100" s="16" t="s">
        <v>129</v>
      </c>
      <c r="BM100" s="225" t="s">
        <v>156</v>
      </c>
    </row>
    <row r="101" spans="1:47" s="2" customFormat="1" ht="12">
      <c r="A101" s="37"/>
      <c r="B101" s="38"/>
      <c r="C101" s="39"/>
      <c r="D101" s="227" t="s">
        <v>132</v>
      </c>
      <c r="E101" s="39"/>
      <c r="F101" s="228" t="s">
        <v>157</v>
      </c>
      <c r="G101" s="39"/>
      <c r="H101" s="39"/>
      <c r="I101" s="133"/>
      <c r="J101" s="39"/>
      <c r="K101" s="39"/>
      <c r="L101" s="43"/>
      <c r="M101" s="229"/>
      <c r="N101" s="23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132</v>
      </c>
      <c r="AU101" s="16" t="s">
        <v>130</v>
      </c>
    </row>
    <row r="102" spans="1:65" s="2" customFormat="1" ht="16.5" customHeight="1">
      <c r="A102" s="37"/>
      <c r="B102" s="38"/>
      <c r="C102" s="214" t="s">
        <v>158</v>
      </c>
      <c r="D102" s="214" t="s">
        <v>124</v>
      </c>
      <c r="E102" s="215" t="s">
        <v>159</v>
      </c>
      <c r="F102" s="216" t="s">
        <v>160</v>
      </c>
      <c r="G102" s="217" t="s">
        <v>155</v>
      </c>
      <c r="H102" s="218">
        <v>10</v>
      </c>
      <c r="I102" s="219"/>
      <c r="J102" s="220">
        <f>ROUND(I102*H102,2)</f>
        <v>0</v>
      </c>
      <c r="K102" s="216" t="s">
        <v>128</v>
      </c>
      <c r="L102" s="43"/>
      <c r="M102" s="221" t="s">
        <v>21</v>
      </c>
      <c r="N102" s="222" t="s">
        <v>48</v>
      </c>
      <c r="O102" s="83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25" t="s">
        <v>129</v>
      </c>
      <c r="AT102" s="225" t="s">
        <v>124</v>
      </c>
      <c r="AU102" s="225" t="s">
        <v>130</v>
      </c>
      <c r="AY102" s="16" t="s">
        <v>120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6" t="s">
        <v>82</v>
      </c>
      <c r="BK102" s="226">
        <f>ROUND(I102*H102,2)</f>
        <v>0</v>
      </c>
      <c r="BL102" s="16" t="s">
        <v>129</v>
      </c>
      <c r="BM102" s="225" t="s">
        <v>161</v>
      </c>
    </row>
    <row r="103" spans="1:47" s="2" customFormat="1" ht="12">
      <c r="A103" s="37"/>
      <c r="B103" s="38"/>
      <c r="C103" s="39"/>
      <c r="D103" s="227" t="s">
        <v>132</v>
      </c>
      <c r="E103" s="39"/>
      <c r="F103" s="228" t="s">
        <v>162</v>
      </c>
      <c r="G103" s="39"/>
      <c r="H103" s="39"/>
      <c r="I103" s="133"/>
      <c r="J103" s="39"/>
      <c r="K103" s="39"/>
      <c r="L103" s="43"/>
      <c r="M103" s="229"/>
      <c r="N103" s="23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132</v>
      </c>
      <c r="AU103" s="16" t="s">
        <v>130</v>
      </c>
    </row>
    <row r="104" spans="1:65" s="2" customFormat="1" ht="16.5" customHeight="1">
      <c r="A104" s="37"/>
      <c r="B104" s="38"/>
      <c r="C104" s="214" t="s">
        <v>163</v>
      </c>
      <c r="D104" s="214" t="s">
        <v>124</v>
      </c>
      <c r="E104" s="215" t="s">
        <v>164</v>
      </c>
      <c r="F104" s="216" t="s">
        <v>165</v>
      </c>
      <c r="G104" s="217" t="s">
        <v>155</v>
      </c>
      <c r="H104" s="218">
        <v>10</v>
      </c>
      <c r="I104" s="219"/>
      <c r="J104" s="220">
        <f>ROUND(I104*H104,2)</f>
        <v>0</v>
      </c>
      <c r="K104" s="216" t="s">
        <v>128</v>
      </c>
      <c r="L104" s="43"/>
      <c r="M104" s="221" t="s">
        <v>21</v>
      </c>
      <c r="N104" s="222" t="s">
        <v>48</v>
      </c>
      <c r="O104" s="83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5" t="s">
        <v>129</v>
      </c>
      <c r="AT104" s="225" t="s">
        <v>124</v>
      </c>
      <c r="AU104" s="225" t="s">
        <v>130</v>
      </c>
      <c r="AY104" s="16" t="s">
        <v>120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6" t="s">
        <v>82</v>
      </c>
      <c r="BK104" s="226">
        <f>ROUND(I104*H104,2)</f>
        <v>0</v>
      </c>
      <c r="BL104" s="16" t="s">
        <v>129</v>
      </c>
      <c r="BM104" s="225" t="s">
        <v>166</v>
      </c>
    </row>
    <row r="105" spans="1:47" s="2" customFormat="1" ht="12">
      <c r="A105" s="37"/>
      <c r="B105" s="38"/>
      <c r="C105" s="39"/>
      <c r="D105" s="227" t="s">
        <v>132</v>
      </c>
      <c r="E105" s="39"/>
      <c r="F105" s="228" t="s">
        <v>167</v>
      </c>
      <c r="G105" s="39"/>
      <c r="H105" s="39"/>
      <c r="I105" s="133"/>
      <c r="J105" s="39"/>
      <c r="K105" s="39"/>
      <c r="L105" s="43"/>
      <c r="M105" s="229"/>
      <c r="N105" s="230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132</v>
      </c>
      <c r="AU105" s="16" t="s">
        <v>130</v>
      </c>
    </row>
    <row r="106" spans="1:65" s="2" customFormat="1" ht="16.5" customHeight="1">
      <c r="A106" s="37"/>
      <c r="B106" s="38"/>
      <c r="C106" s="214" t="s">
        <v>168</v>
      </c>
      <c r="D106" s="214" t="s">
        <v>124</v>
      </c>
      <c r="E106" s="215" t="s">
        <v>169</v>
      </c>
      <c r="F106" s="216" t="s">
        <v>170</v>
      </c>
      <c r="G106" s="217" t="s">
        <v>155</v>
      </c>
      <c r="H106" s="218">
        <v>1</v>
      </c>
      <c r="I106" s="219"/>
      <c r="J106" s="220">
        <f>ROUND(I106*H106,2)</f>
        <v>0</v>
      </c>
      <c r="K106" s="216" t="s">
        <v>21</v>
      </c>
      <c r="L106" s="43"/>
      <c r="M106" s="221" t="s">
        <v>21</v>
      </c>
      <c r="N106" s="222" t="s">
        <v>48</v>
      </c>
      <c r="O106" s="83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25" t="s">
        <v>129</v>
      </c>
      <c r="AT106" s="225" t="s">
        <v>124</v>
      </c>
      <c r="AU106" s="225" t="s">
        <v>130</v>
      </c>
      <c r="AY106" s="16" t="s">
        <v>120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6" t="s">
        <v>82</v>
      </c>
      <c r="BK106" s="226">
        <f>ROUND(I106*H106,2)</f>
        <v>0</v>
      </c>
      <c r="BL106" s="16" t="s">
        <v>129</v>
      </c>
      <c r="BM106" s="225" t="s">
        <v>171</v>
      </c>
    </row>
    <row r="107" spans="1:47" s="2" customFormat="1" ht="12">
      <c r="A107" s="37"/>
      <c r="B107" s="38"/>
      <c r="C107" s="39"/>
      <c r="D107" s="227" t="s">
        <v>132</v>
      </c>
      <c r="E107" s="39"/>
      <c r="F107" s="228" t="s">
        <v>170</v>
      </c>
      <c r="G107" s="39"/>
      <c r="H107" s="39"/>
      <c r="I107" s="133"/>
      <c r="J107" s="39"/>
      <c r="K107" s="39"/>
      <c r="L107" s="43"/>
      <c r="M107" s="229"/>
      <c r="N107" s="230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132</v>
      </c>
      <c r="AU107" s="16" t="s">
        <v>130</v>
      </c>
    </row>
    <row r="108" spans="1:65" s="2" customFormat="1" ht="16.5" customHeight="1">
      <c r="A108" s="37"/>
      <c r="B108" s="38"/>
      <c r="C108" s="214" t="s">
        <v>172</v>
      </c>
      <c r="D108" s="214" t="s">
        <v>124</v>
      </c>
      <c r="E108" s="215" t="s">
        <v>173</v>
      </c>
      <c r="F108" s="216" t="s">
        <v>174</v>
      </c>
      <c r="G108" s="217" t="s">
        <v>175</v>
      </c>
      <c r="H108" s="218">
        <v>28.067</v>
      </c>
      <c r="I108" s="219"/>
      <c r="J108" s="220">
        <f>ROUND(I108*H108,2)</f>
        <v>0</v>
      </c>
      <c r="K108" s="216" t="s">
        <v>128</v>
      </c>
      <c r="L108" s="43"/>
      <c r="M108" s="221" t="s">
        <v>21</v>
      </c>
      <c r="N108" s="222" t="s">
        <v>48</v>
      </c>
      <c r="O108" s="83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5" t="s">
        <v>129</v>
      </c>
      <c r="AT108" s="225" t="s">
        <v>124</v>
      </c>
      <c r="AU108" s="225" t="s">
        <v>130</v>
      </c>
      <c r="AY108" s="16" t="s">
        <v>120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6" t="s">
        <v>82</v>
      </c>
      <c r="BK108" s="226">
        <f>ROUND(I108*H108,2)</f>
        <v>0</v>
      </c>
      <c r="BL108" s="16" t="s">
        <v>129</v>
      </c>
      <c r="BM108" s="225" t="s">
        <v>176</v>
      </c>
    </row>
    <row r="109" spans="1:47" s="2" customFormat="1" ht="12">
      <c r="A109" s="37"/>
      <c r="B109" s="38"/>
      <c r="C109" s="39"/>
      <c r="D109" s="227" t="s">
        <v>132</v>
      </c>
      <c r="E109" s="39"/>
      <c r="F109" s="228" t="s">
        <v>177</v>
      </c>
      <c r="G109" s="39"/>
      <c r="H109" s="39"/>
      <c r="I109" s="133"/>
      <c r="J109" s="39"/>
      <c r="K109" s="39"/>
      <c r="L109" s="43"/>
      <c r="M109" s="229"/>
      <c r="N109" s="230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132</v>
      </c>
      <c r="AU109" s="16" t="s">
        <v>130</v>
      </c>
    </row>
    <row r="110" spans="1:65" s="2" customFormat="1" ht="16.5" customHeight="1">
      <c r="A110" s="37"/>
      <c r="B110" s="38"/>
      <c r="C110" s="214" t="s">
        <v>178</v>
      </c>
      <c r="D110" s="214" t="s">
        <v>124</v>
      </c>
      <c r="E110" s="215" t="s">
        <v>179</v>
      </c>
      <c r="F110" s="216" t="s">
        <v>180</v>
      </c>
      <c r="G110" s="217" t="s">
        <v>175</v>
      </c>
      <c r="H110" s="218">
        <v>252.603</v>
      </c>
      <c r="I110" s="219"/>
      <c r="J110" s="220">
        <f>ROUND(I110*H110,2)</f>
        <v>0</v>
      </c>
      <c r="K110" s="216" t="s">
        <v>128</v>
      </c>
      <c r="L110" s="43"/>
      <c r="M110" s="221" t="s">
        <v>21</v>
      </c>
      <c r="N110" s="222" t="s">
        <v>48</v>
      </c>
      <c r="O110" s="83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25" t="s">
        <v>129</v>
      </c>
      <c r="AT110" s="225" t="s">
        <v>124</v>
      </c>
      <c r="AU110" s="225" t="s">
        <v>130</v>
      </c>
      <c r="AY110" s="16" t="s">
        <v>120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6" t="s">
        <v>82</v>
      </c>
      <c r="BK110" s="226">
        <f>ROUND(I110*H110,2)</f>
        <v>0</v>
      </c>
      <c r="BL110" s="16" t="s">
        <v>129</v>
      </c>
      <c r="BM110" s="225" t="s">
        <v>181</v>
      </c>
    </row>
    <row r="111" spans="1:47" s="2" customFormat="1" ht="12">
      <c r="A111" s="37"/>
      <c r="B111" s="38"/>
      <c r="C111" s="39"/>
      <c r="D111" s="227" t="s">
        <v>132</v>
      </c>
      <c r="E111" s="39"/>
      <c r="F111" s="228" t="s">
        <v>182</v>
      </c>
      <c r="G111" s="39"/>
      <c r="H111" s="39"/>
      <c r="I111" s="133"/>
      <c r="J111" s="39"/>
      <c r="K111" s="39"/>
      <c r="L111" s="43"/>
      <c r="M111" s="229"/>
      <c r="N111" s="230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132</v>
      </c>
      <c r="AU111" s="16" t="s">
        <v>130</v>
      </c>
    </row>
    <row r="112" spans="1:51" s="13" customFormat="1" ht="12">
      <c r="A112" s="13"/>
      <c r="B112" s="232"/>
      <c r="C112" s="233"/>
      <c r="D112" s="227" t="s">
        <v>141</v>
      </c>
      <c r="E112" s="234" t="s">
        <v>21</v>
      </c>
      <c r="F112" s="235" t="s">
        <v>183</v>
      </c>
      <c r="G112" s="233"/>
      <c r="H112" s="236">
        <v>252.603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141</v>
      </c>
      <c r="AU112" s="242" t="s">
        <v>130</v>
      </c>
      <c r="AV112" s="13" t="s">
        <v>88</v>
      </c>
      <c r="AW112" s="13" t="s">
        <v>36</v>
      </c>
      <c r="AX112" s="13" t="s">
        <v>82</v>
      </c>
      <c r="AY112" s="242" t="s">
        <v>120</v>
      </c>
    </row>
    <row r="113" spans="1:65" s="2" customFormat="1" ht="16.5" customHeight="1">
      <c r="A113" s="37"/>
      <c r="B113" s="38"/>
      <c r="C113" s="214" t="s">
        <v>184</v>
      </c>
      <c r="D113" s="214" t="s">
        <v>124</v>
      </c>
      <c r="E113" s="215" t="s">
        <v>185</v>
      </c>
      <c r="F113" s="216" t="s">
        <v>186</v>
      </c>
      <c r="G113" s="217" t="s">
        <v>175</v>
      </c>
      <c r="H113" s="218">
        <v>8.8</v>
      </c>
      <c r="I113" s="219"/>
      <c r="J113" s="220">
        <f>ROUND(I113*H113,2)</f>
        <v>0</v>
      </c>
      <c r="K113" s="216" t="s">
        <v>128</v>
      </c>
      <c r="L113" s="43"/>
      <c r="M113" s="221" t="s">
        <v>21</v>
      </c>
      <c r="N113" s="222" t="s">
        <v>48</v>
      </c>
      <c r="O113" s="83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25" t="s">
        <v>129</v>
      </c>
      <c r="AT113" s="225" t="s">
        <v>124</v>
      </c>
      <c r="AU113" s="225" t="s">
        <v>130</v>
      </c>
      <c r="AY113" s="16" t="s">
        <v>120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6" t="s">
        <v>82</v>
      </c>
      <c r="BK113" s="226">
        <f>ROUND(I113*H113,2)</f>
        <v>0</v>
      </c>
      <c r="BL113" s="16" t="s">
        <v>129</v>
      </c>
      <c r="BM113" s="225" t="s">
        <v>187</v>
      </c>
    </row>
    <row r="114" spans="1:47" s="2" customFormat="1" ht="12">
      <c r="A114" s="37"/>
      <c r="B114" s="38"/>
      <c r="C114" s="39"/>
      <c r="D114" s="227" t="s">
        <v>132</v>
      </c>
      <c r="E114" s="39"/>
      <c r="F114" s="228" t="s">
        <v>188</v>
      </c>
      <c r="G114" s="39"/>
      <c r="H114" s="39"/>
      <c r="I114" s="133"/>
      <c r="J114" s="39"/>
      <c r="K114" s="39"/>
      <c r="L114" s="43"/>
      <c r="M114" s="229"/>
      <c r="N114" s="230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132</v>
      </c>
      <c r="AU114" s="16" t="s">
        <v>130</v>
      </c>
    </row>
    <row r="115" spans="1:65" s="2" customFormat="1" ht="16.5" customHeight="1">
      <c r="A115" s="37"/>
      <c r="B115" s="38"/>
      <c r="C115" s="214" t="s">
        <v>189</v>
      </c>
      <c r="D115" s="214" t="s">
        <v>124</v>
      </c>
      <c r="E115" s="215" t="s">
        <v>190</v>
      </c>
      <c r="F115" s="216" t="s">
        <v>191</v>
      </c>
      <c r="G115" s="217" t="s">
        <v>175</v>
      </c>
      <c r="H115" s="218">
        <v>7.667</v>
      </c>
      <c r="I115" s="219"/>
      <c r="J115" s="220">
        <f>ROUND(I115*H115,2)</f>
        <v>0</v>
      </c>
      <c r="K115" s="216" t="s">
        <v>128</v>
      </c>
      <c r="L115" s="43"/>
      <c r="M115" s="221" t="s">
        <v>21</v>
      </c>
      <c r="N115" s="222" t="s">
        <v>48</v>
      </c>
      <c r="O115" s="83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5" t="s">
        <v>129</v>
      </c>
      <c r="AT115" s="225" t="s">
        <v>124</v>
      </c>
      <c r="AU115" s="225" t="s">
        <v>130</v>
      </c>
      <c r="AY115" s="16" t="s">
        <v>120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6" t="s">
        <v>82</v>
      </c>
      <c r="BK115" s="226">
        <f>ROUND(I115*H115,2)</f>
        <v>0</v>
      </c>
      <c r="BL115" s="16" t="s">
        <v>129</v>
      </c>
      <c r="BM115" s="225" t="s">
        <v>192</v>
      </c>
    </row>
    <row r="116" spans="1:47" s="2" customFormat="1" ht="12">
      <c r="A116" s="37"/>
      <c r="B116" s="38"/>
      <c r="C116" s="39"/>
      <c r="D116" s="227" t="s">
        <v>132</v>
      </c>
      <c r="E116" s="39"/>
      <c r="F116" s="228" t="s">
        <v>193</v>
      </c>
      <c r="G116" s="39"/>
      <c r="H116" s="39"/>
      <c r="I116" s="133"/>
      <c r="J116" s="39"/>
      <c r="K116" s="39"/>
      <c r="L116" s="43"/>
      <c r="M116" s="229"/>
      <c r="N116" s="230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132</v>
      </c>
      <c r="AU116" s="16" t="s">
        <v>130</v>
      </c>
    </row>
    <row r="117" spans="1:65" s="2" customFormat="1" ht="16.5" customHeight="1">
      <c r="A117" s="37"/>
      <c r="B117" s="38"/>
      <c r="C117" s="214" t="s">
        <v>194</v>
      </c>
      <c r="D117" s="214" t="s">
        <v>124</v>
      </c>
      <c r="E117" s="215" t="s">
        <v>195</v>
      </c>
      <c r="F117" s="216" t="s">
        <v>196</v>
      </c>
      <c r="G117" s="217" t="s">
        <v>175</v>
      </c>
      <c r="H117" s="218">
        <v>11.6</v>
      </c>
      <c r="I117" s="219"/>
      <c r="J117" s="220">
        <f>ROUND(I117*H117,2)</f>
        <v>0</v>
      </c>
      <c r="K117" s="216" t="s">
        <v>128</v>
      </c>
      <c r="L117" s="43"/>
      <c r="M117" s="221" t="s">
        <v>21</v>
      </c>
      <c r="N117" s="222" t="s">
        <v>48</v>
      </c>
      <c r="O117" s="83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5" t="s">
        <v>129</v>
      </c>
      <c r="AT117" s="225" t="s">
        <v>124</v>
      </c>
      <c r="AU117" s="225" t="s">
        <v>130</v>
      </c>
      <c r="AY117" s="16" t="s">
        <v>120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6" t="s">
        <v>82</v>
      </c>
      <c r="BK117" s="226">
        <f>ROUND(I117*H117,2)</f>
        <v>0</v>
      </c>
      <c r="BL117" s="16" t="s">
        <v>129</v>
      </c>
      <c r="BM117" s="225" t="s">
        <v>197</v>
      </c>
    </row>
    <row r="118" spans="1:47" s="2" customFormat="1" ht="12">
      <c r="A118" s="37"/>
      <c r="B118" s="38"/>
      <c r="C118" s="39"/>
      <c r="D118" s="227" t="s">
        <v>132</v>
      </c>
      <c r="E118" s="39"/>
      <c r="F118" s="228" t="s">
        <v>198</v>
      </c>
      <c r="G118" s="39"/>
      <c r="H118" s="39"/>
      <c r="I118" s="133"/>
      <c r="J118" s="39"/>
      <c r="K118" s="39"/>
      <c r="L118" s="43"/>
      <c r="M118" s="229"/>
      <c r="N118" s="230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132</v>
      </c>
      <c r="AU118" s="16" t="s">
        <v>130</v>
      </c>
    </row>
    <row r="119" spans="1:63" s="12" customFormat="1" ht="20.85" customHeight="1">
      <c r="A119" s="12"/>
      <c r="B119" s="198"/>
      <c r="C119" s="199"/>
      <c r="D119" s="200" t="s">
        <v>76</v>
      </c>
      <c r="E119" s="212" t="s">
        <v>199</v>
      </c>
      <c r="F119" s="212" t="s">
        <v>200</v>
      </c>
      <c r="G119" s="199"/>
      <c r="H119" s="199"/>
      <c r="I119" s="202"/>
      <c r="J119" s="213">
        <f>BK119</f>
        <v>0</v>
      </c>
      <c r="K119" s="199"/>
      <c r="L119" s="204"/>
      <c r="M119" s="205"/>
      <c r="N119" s="206"/>
      <c r="O119" s="206"/>
      <c r="P119" s="207">
        <f>SUM(P120:P164)</f>
        <v>0</v>
      </c>
      <c r="Q119" s="206"/>
      <c r="R119" s="207">
        <f>SUM(R120:R164)</f>
        <v>17.864352</v>
      </c>
      <c r="S119" s="206"/>
      <c r="T119" s="208">
        <f>SUM(T120:T164)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9" t="s">
        <v>82</v>
      </c>
      <c r="AT119" s="210" t="s">
        <v>76</v>
      </c>
      <c r="AU119" s="210" t="s">
        <v>88</v>
      </c>
      <c r="AY119" s="209" t="s">
        <v>120</v>
      </c>
      <c r="BK119" s="211">
        <f>SUM(BK120:BK164)</f>
        <v>0</v>
      </c>
    </row>
    <row r="120" spans="1:65" s="2" customFormat="1" ht="16.5" customHeight="1">
      <c r="A120" s="37"/>
      <c r="B120" s="38"/>
      <c r="C120" s="214" t="s">
        <v>122</v>
      </c>
      <c r="D120" s="214" t="s">
        <v>124</v>
      </c>
      <c r="E120" s="215" t="s">
        <v>201</v>
      </c>
      <c r="F120" s="216" t="s">
        <v>202</v>
      </c>
      <c r="G120" s="217" t="s">
        <v>136</v>
      </c>
      <c r="H120" s="218">
        <v>185</v>
      </c>
      <c r="I120" s="219"/>
      <c r="J120" s="220">
        <f>ROUND(I120*H120,2)</f>
        <v>0</v>
      </c>
      <c r="K120" s="216" t="s">
        <v>128</v>
      </c>
      <c r="L120" s="43"/>
      <c r="M120" s="221" t="s">
        <v>21</v>
      </c>
      <c r="N120" s="222" t="s">
        <v>48</v>
      </c>
      <c r="O120" s="83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5" t="s">
        <v>129</v>
      </c>
      <c r="AT120" s="225" t="s">
        <v>124</v>
      </c>
      <c r="AU120" s="225" t="s">
        <v>130</v>
      </c>
      <c r="AY120" s="16" t="s">
        <v>120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6" t="s">
        <v>82</v>
      </c>
      <c r="BK120" s="226">
        <f>ROUND(I120*H120,2)</f>
        <v>0</v>
      </c>
      <c r="BL120" s="16" t="s">
        <v>129</v>
      </c>
      <c r="BM120" s="225" t="s">
        <v>203</v>
      </c>
    </row>
    <row r="121" spans="1:47" s="2" customFormat="1" ht="12">
      <c r="A121" s="37"/>
      <c r="B121" s="38"/>
      <c r="C121" s="39"/>
      <c r="D121" s="227" t="s">
        <v>132</v>
      </c>
      <c r="E121" s="39"/>
      <c r="F121" s="228" t="s">
        <v>204</v>
      </c>
      <c r="G121" s="39"/>
      <c r="H121" s="39"/>
      <c r="I121" s="133"/>
      <c r="J121" s="39"/>
      <c r="K121" s="39"/>
      <c r="L121" s="43"/>
      <c r="M121" s="229"/>
      <c r="N121" s="230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132</v>
      </c>
      <c r="AU121" s="16" t="s">
        <v>130</v>
      </c>
    </row>
    <row r="122" spans="1:65" s="2" customFormat="1" ht="16.5" customHeight="1">
      <c r="A122" s="37"/>
      <c r="B122" s="38"/>
      <c r="C122" s="214" t="s">
        <v>199</v>
      </c>
      <c r="D122" s="214" t="s">
        <v>124</v>
      </c>
      <c r="E122" s="215" t="s">
        <v>205</v>
      </c>
      <c r="F122" s="216" t="s">
        <v>206</v>
      </c>
      <c r="G122" s="217" t="s">
        <v>207</v>
      </c>
      <c r="H122" s="218">
        <v>42.77</v>
      </c>
      <c r="I122" s="219"/>
      <c r="J122" s="220">
        <f>ROUND(I122*H122,2)</f>
        <v>0</v>
      </c>
      <c r="K122" s="216" t="s">
        <v>128</v>
      </c>
      <c r="L122" s="43"/>
      <c r="M122" s="221" t="s">
        <v>21</v>
      </c>
      <c r="N122" s="222" t="s">
        <v>48</v>
      </c>
      <c r="O122" s="83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5" t="s">
        <v>129</v>
      </c>
      <c r="AT122" s="225" t="s">
        <v>124</v>
      </c>
      <c r="AU122" s="225" t="s">
        <v>130</v>
      </c>
      <c r="AY122" s="16" t="s">
        <v>120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6" t="s">
        <v>82</v>
      </c>
      <c r="BK122" s="226">
        <f>ROUND(I122*H122,2)</f>
        <v>0</v>
      </c>
      <c r="BL122" s="16" t="s">
        <v>129</v>
      </c>
      <c r="BM122" s="225" t="s">
        <v>208</v>
      </c>
    </row>
    <row r="123" spans="1:47" s="2" customFormat="1" ht="12">
      <c r="A123" s="37"/>
      <c r="B123" s="38"/>
      <c r="C123" s="39"/>
      <c r="D123" s="227" t="s">
        <v>132</v>
      </c>
      <c r="E123" s="39"/>
      <c r="F123" s="228" t="s">
        <v>209</v>
      </c>
      <c r="G123" s="39"/>
      <c r="H123" s="39"/>
      <c r="I123" s="133"/>
      <c r="J123" s="39"/>
      <c r="K123" s="39"/>
      <c r="L123" s="43"/>
      <c r="M123" s="229"/>
      <c r="N123" s="230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132</v>
      </c>
      <c r="AU123" s="16" t="s">
        <v>130</v>
      </c>
    </row>
    <row r="124" spans="1:47" s="2" customFormat="1" ht="12">
      <c r="A124" s="37"/>
      <c r="B124" s="38"/>
      <c r="C124" s="39"/>
      <c r="D124" s="227" t="s">
        <v>139</v>
      </c>
      <c r="E124" s="39"/>
      <c r="F124" s="231" t="s">
        <v>210</v>
      </c>
      <c r="G124" s="39"/>
      <c r="H124" s="39"/>
      <c r="I124" s="133"/>
      <c r="J124" s="39"/>
      <c r="K124" s="39"/>
      <c r="L124" s="43"/>
      <c r="M124" s="229"/>
      <c r="N124" s="230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139</v>
      </c>
      <c r="AU124" s="16" t="s">
        <v>130</v>
      </c>
    </row>
    <row r="125" spans="1:51" s="13" customFormat="1" ht="12">
      <c r="A125" s="13"/>
      <c r="B125" s="232"/>
      <c r="C125" s="233"/>
      <c r="D125" s="227" t="s">
        <v>141</v>
      </c>
      <c r="E125" s="234" t="s">
        <v>21</v>
      </c>
      <c r="F125" s="235" t="s">
        <v>211</v>
      </c>
      <c r="G125" s="233"/>
      <c r="H125" s="236">
        <v>42.77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141</v>
      </c>
      <c r="AU125" s="242" t="s">
        <v>130</v>
      </c>
      <c r="AV125" s="13" t="s">
        <v>88</v>
      </c>
      <c r="AW125" s="13" t="s">
        <v>36</v>
      </c>
      <c r="AX125" s="13" t="s">
        <v>82</v>
      </c>
      <c r="AY125" s="242" t="s">
        <v>120</v>
      </c>
    </row>
    <row r="126" spans="1:65" s="2" customFormat="1" ht="16.5" customHeight="1">
      <c r="A126" s="37"/>
      <c r="B126" s="38"/>
      <c r="C126" s="214" t="s">
        <v>212</v>
      </c>
      <c r="D126" s="214" t="s">
        <v>124</v>
      </c>
      <c r="E126" s="215" t="s">
        <v>213</v>
      </c>
      <c r="F126" s="216" t="s">
        <v>214</v>
      </c>
      <c r="G126" s="217" t="s">
        <v>207</v>
      </c>
      <c r="H126" s="218">
        <v>23.76</v>
      </c>
      <c r="I126" s="219"/>
      <c r="J126" s="220">
        <f>ROUND(I126*H126,2)</f>
        <v>0</v>
      </c>
      <c r="K126" s="216" t="s">
        <v>128</v>
      </c>
      <c r="L126" s="43"/>
      <c r="M126" s="221" t="s">
        <v>21</v>
      </c>
      <c r="N126" s="222" t="s">
        <v>48</v>
      </c>
      <c r="O126" s="83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5" t="s">
        <v>129</v>
      </c>
      <c r="AT126" s="225" t="s">
        <v>124</v>
      </c>
      <c r="AU126" s="225" t="s">
        <v>130</v>
      </c>
      <c r="AY126" s="16" t="s">
        <v>120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6" t="s">
        <v>82</v>
      </c>
      <c r="BK126" s="226">
        <f>ROUND(I126*H126,2)</f>
        <v>0</v>
      </c>
      <c r="BL126" s="16" t="s">
        <v>129</v>
      </c>
      <c r="BM126" s="225" t="s">
        <v>215</v>
      </c>
    </row>
    <row r="127" spans="1:47" s="2" customFormat="1" ht="12">
      <c r="A127" s="37"/>
      <c r="B127" s="38"/>
      <c r="C127" s="39"/>
      <c r="D127" s="227" t="s">
        <v>132</v>
      </c>
      <c r="E127" s="39"/>
      <c r="F127" s="228" t="s">
        <v>216</v>
      </c>
      <c r="G127" s="39"/>
      <c r="H127" s="39"/>
      <c r="I127" s="133"/>
      <c r="J127" s="39"/>
      <c r="K127" s="39"/>
      <c r="L127" s="43"/>
      <c r="M127" s="229"/>
      <c r="N127" s="230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132</v>
      </c>
      <c r="AU127" s="16" t="s">
        <v>130</v>
      </c>
    </row>
    <row r="128" spans="1:47" s="2" customFormat="1" ht="12">
      <c r="A128" s="37"/>
      <c r="B128" s="38"/>
      <c r="C128" s="39"/>
      <c r="D128" s="227" t="s">
        <v>139</v>
      </c>
      <c r="E128" s="39"/>
      <c r="F128" s="231" t="s">
        <v>217</v>
      </c>
      <c r="G128" s="39"/>
      <c r="H128" s="39"/>
      <c r="I128" s="133"/>
      <c r="J128" s="39"/>
      <c r="K128" s="39"/>
      <c r="L128" s="43"/>
      <c r="M128" s="229"/>
      <c r="N128" s="230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139</v>
      </c>
      <c r="AU128" s="16" t="s">
        <v>130</v>
      </c>
    </row>
    <row r="129" spans="1:51" s="13" customFormat="1" ht="12">
      <c r="A129" s="13"/>
      <c r="B129" s="232"/>
      <c r="C129" s="233"/>
      <c r="D129" s="227" t="s">
        <v>141</v>
      </c>
      <c r="E129" s="234" t="s">
        <v>21</v>
      </c>
      <c r="F129" s="235" t="s">
        <v>218</v>
      </c>
      <c r="G129" s="233"/>
      <c r="H129" s="236">
        <v>23.76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141</v>
      </c>
      <c r="AU129" s="242" t="s">
        <v>130</v>
      </c>
      <c r="AV129" s="13" t="s">
        <v>88</v>
      </c>
      <c r="AW129" s="13" t="s">
        <v>36</v>
      </c>
      <c r="AX129" s="13" t="s">
        <v>82</v>
      </c>
      <c r="AY129" s="242" t="s">
        <v>120</v>
      </c>
    </row>
    <row r="130" spans="1:65" s="2" customFormat="1" ht="16.5" customHeight="1">
      <c r="A130" s="37"/>
      <c r="B130" s="38"/>
      <c r="C130" s="214" t="s">
        <v>8</v>
      </c>
      <c r="D130" s="214" t="s">
        <v>124</v>
      </c>
      <c r="E130" s="215" t="s">
        <v>219</v>
      </c>
      <c r="F130" s="216" t="s">
        <v>220</v>
      </c>
      <c r="G130" s="217" t="s">
        <v>207</v>
      </c>
      <c r="H130" s="218">
        <v>1.6</v>
      </c>
      <c r="I130" s="219"/>
      <c r="J130" s="220">
        <f>ROUND(I130*H130,2)</f>
        <v>0</v>
      </c>
      <c r="K130" s="216" t="s">
        <v>128</v>
      </c>
      <c r="L130" s="43"/>
      <c r="M130" s="221" t="s">
        <v>21</v>
      </c>
      <c r="N130" s="222" t="s">
        <v>48</v>
      </c>
      <c r="O130" s="83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5" t="s">
        <v>129</v>
      </c>
      <c r="AT130" s="225" t="s">
        <v>124</v>
      </c>
      <c r="AU130" s="225" t="s">
        <v>130</v>
      </c>
      <c r="AY130" s="16" t="s">
        <v>120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6" t="s">
        <v>82</v>
      </c>
      <c r="BK130" s="226">
        <f>ROUND(I130*H130,2)</f>
        <v>0</v>
      </c>
      <c r="BL130" s="16" t="s">
        <v>129</v>
      </c>
      <c r="BM130" s="225" t="s">
        <v>221</v>
      </c>
    </row>
    <row r="131" spans="1:47" s="2" customFormat="1" ht="12">
      <c r="A131" s="37"/>
      <c r="B131" s="38"/>
      <c r="C131" s="39"/>
      <c r="D131" s="227" t="s">
        <v>132</v>
      </c>
      <c r="E131" s="39"/>
      <c r="F131" s="228" t="s">
        <v>222</v>
      </c>
      <c r="G131" s="39"/>
      <c r="H131" s="39"/>
      <c r="I131" s="133"/>
      <c r="J131" s="39"/>
      <c r="K131" s="39"/>
      <c r="L131" s="43"/>
      <c r="M131" s="229"/>
      <c r="N131" s="230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132</v>
      </c>
      <c r="AU131" s="16" t="s">
        <v>130</v>
      </c>
    </row>
    <row r="132" spans="1:47" s="2" customFormat="1" ht="12">
      <c r="A132" s="37"/>
      <c r="B132" s="38"/>
      <c r="C132" s="39"/>
      <c r="D132" s="227" t="s">
        <v>139</v>
      </c>
      <c r="E132" s="39"/>
      <c r="F132" s="231" t="s">
        <v>223</v>
      </c>
      <c r="G132" s="39"/>
      <c r="H132" s="39"/>
      <c r="I132" s="133"/>
      <c r="J132" s="39"/>
      <c r="K132" s="39"/>
      <c r="L132" s="43"/>
      <c r="M132" s="229"/>
      <c r="N132" s="230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139</v>
      </c>
      <c r="AU132" s="16" t="s">
        <v>130</v>
      </c>
    </row>
    <row r="133" spans="1:51" s="13" customFormat="1" ht="12">
      <c r="A133" s="13"/>
      <c r="B133" s="232"/>
      <c r="C133" s="233"/>
      <c r="D133" s="227" t="s">
        <v>141</v>
      </c>
      <c r="E133" s="234" t="s">
        <v>21</v>
      </c>
      <c r="F133" s="235" t="s">
        <v>224</v>
      </c>
      <c r="G133" s="233"/>
      <c r="H133" s="236">
        <v>1.6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141</v>
      </c>
      <c r="AU133" s="242" t="s">
        <v>130</v>
      </c>
      <c r="AV133" s="13" t="s">
        <v>88</v>
      </c>
      <c r="AW133" s="13" t="s">
        <v>36</v>
      </c>
      <c r="AX133" s="13" t="s">
        <v>82</v>
      </c>
      <c r="AY133" s="242" t="s">
        <v>120</v>
      </c>
    </row>
    <row r="134" spans="1:65" s="2" customFormat="1" ht="16.5" customHeight="1">
      <c r="A134" s="37"/>
      <c r="B134" s="38"/>
      <c r="C134" s="214" t="s">
        <v>225</v>
      </c>
      <c r="D134" s="214" t="s">
        <v>124</v>
      </c>
      <c r="E134" s="215" t="s">
        <v>226</v>
      </c>
      <c r="F134" s="216" t="s">
        <v>227</v>
      </c>
      <c r="G134" s="217" t="s">
        <v>127</v>
      </c>
      <c r="H134" s="218">
        <v>1.5</v>
      </c>
      <c r="I134" s="219"/>
      <c r="J134" s="220">
        <f>ROUND(I134*H134,2)</f>
        <v>0</v>
      </c>
      <c r="K134" s="216" t="s">
        <v>128</v>
      </c>
      <c r="L134" s="43"/>
      <c r="M134" s="221" t="s">
        <v>21</v>
      </c>
      <c r="N134" s="222" t="s">
        <v>48</v>
      </c>
      <c r="O134" s="83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5" t="s">
        <v>129</v>
      </c>
      <c r="AT134" s="225" t="s">
        <v>124</v>
      </c>
      <c r="AU134" s="225" t="s">
        <v>130</v>
      </c>
      <c r="AY134" s="16" t="s">
        <v>120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6" t="s">
        <v>82</v>
      </c>
      <c r="BK134" s="226">
        <f>ROUND(I134*H134,2)</f>
        <v>0</v>
      </c>
      <c r="BL134" s="16" t="s">
        <v>129</v>
      </c>
      <c r="BM134" s="225" t="s">
        <v>228</v>
      </c>
    </row>
    <row r="135" spans="1:47" s="2" customFormat="1" ht="12">
      <c r="A135" s="37"/>
      <c r="B135" s="38"/>
      <c r="C135" s="39"/>
      <c r="D135" s="227" t="s">
        <v>132</v>
      </c>
      <c r="E135" s="39"/>
      <c r="F135" s="228" t="s">
        <v>229</v>
      </c>
      <c r="G135" s="39"/>
      <c r="H135" s="39"/>
      <c r="I135" s="133"/>
      <c r="J135" s="39"/>
      <c r="K135" s="39"/>
      <c r="L135" s="43"/>
      <c r="M135" s="229"/>
      <c r="N135" s="230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132</v>
      </c>
      <c r="AU135" s="16" t="s">
        <v>130</v>
      </c>
    </row>
    <row r="136" spans="1:51" s="13" customFormat="1" ht="12">
      <c r="A136" s="13"/>
      <c r="B136" s="232"/>
      <c r="C136" s="233"/>
      <c r="D136" s="227" t="s">
        <v>141</v>
      </c>
      <c r="E136" s="234" t="s">
        <v>21</v>
      </c>
      <c r="F136" s="235" t="s">
        <v>230</v>
      </c>
      <c r="G136" s="233"/>
      <c r="H136" s="236">
        <v>1.5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141</v>
      </c>
      <c r="AU136" s="242" t="s">
        <v>130</v>
      </c>
      <c r="AV136" s="13" t="s">
        <v>88</v>
      </c>
      <c r="AW136" s="13" t="s">
        <v>36</v>
      </c>
      <c r="AX136" s="13" t="s">
        <v>82</v>
      </c>
      <c r="AY136" s="242" t="s">
        <v>120</v>
      </c>
    </row>
    <row r="137" spans="1:65" s="2" customFormat="1" ht="16.5" customHeight="1">
      <c r="A137" s="37"/>
      <c r="B137" s="38"/>
      <c r="C137" s="214" t="s">
        <v>231</v>
      </c>
      <c r="D137" s="214" t="s">
        <v>124</v>
      </c>
      <c r="E137" s="215" t="s">
        <v>232</v>
      </c>
      <c r="F137" s="216" t="s">
        <v>233</v>
      </c>
      <c r="G137" s="217" t="s">
        <v>136</v>
      </c>
      <c r="H137" s="218">
        <v>52.8</v>
      </c>
      <c r="I137" s="219"/>
      <c r="J137" s="220">
        <f>ROUND(I137*H137,2)</f>
        <v>0</v>
      </c>
      <c r="K137" s="216" t="s">
        <v>128</v>
      </c>
      <c r="L137" s="43"/>
      <c r="M137" s="221" t="s">
        <v>21</v>
      </c>
      <c r="N137" s="222" t="s">
        <v>48</v>
      </c>
      <c r="O137" s="83"/>
      <c r="P137" s="223">
        <f>O137*H137</f>
        <v>0</v>
      </c>
      <c r="Q137" s="223">
        <v>0.00084</v>
      </c>
      <c r="R137" s="223">
        <f>Q137*H137</f>
        <v>0.044352</v>
      </c>
      <c r="S137" s="223">
        <v>0</v>
      </c>
      <c r="T137" s="22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5" t="s">
        <v>129</v>
      </c>
      <c r="AT137" s="225" t="s">
        <v>124</v>
      </c>
      <c r="AU137" s="225" t="s">
        <v>130</v>
      </c>
      <c r="AY137" s="16" t="s">
        <v>120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6" t="s">
        <v>82</v>
      </c>
      <c r="BK137" s="226">
        <f>ROUND(I137*H137,2)</f>
        <v>0</v>
      </c>
      <c r="BL137" s="16" t="s">
        <v>129</v>
      </c>
      <c r="BM137" s="225" t="s">
        <v>234</v>
      </c>
    </row>
    <row r="138" spans="1:47" s="2" customFormat="1" ht="12">
      <c r="A138" s="37"/>
      <c r="B138" s="38"/>
      <c r="C138" s="39"/>
      <c r="D138" s="227" t="s">
        <v>132</v>
      </c>
      <c r="E138" s="39"/>
      <c r="F138" s="228" t="s">
        <v>235</v>
      </c>
      <c r="G138" s="39"/>
      <c r="H138" s="39"/>
      <c r="I138" s="133"/>
      <c r="J138" s="39"/>
      <c r="K138" s="39"/>
      <c r="L138" s="43"/>
      <c r="M138" s="229"/>
      <c r="N138" s="230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132</v>
      </c>
      <c r="AU138" s="16" t="s">
        <v>130</v>
      </c>
    </row>
    <row r="139" spans="1:51" s="13" customFormat="1" ht="12">
      <c r="A139" s="13"/>
      <c r="B139" s="232"/>
      <c r="C139" s="233"/>
      <c r="D139" s="227" t="s">
        <v>141</v>
      </c>
      <c r="E139" s="234" t="s">
        <v>21</v>
      </c>
      <c r="F139" s="235" t="s">
        <v>236</v>
      </c>
      <c r="G139" s="233"/>
      <c r="H139" s="236">
        <v>52.8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141</v>
      </c>
      <c r="AU139" s="242" t="s">
        <v>130</v>
      </c>
      <c r="AV139" s="13" t="s">
        <v>88</v>
      </c>
      <c r="AW139" s="13" t="s">
        <v>36</v>
      </c>
      <c r="AX139" s="13" t="s">
        <v>82</v>
      </c>
      <c r="AY139" s="242" t="s">
        <v>120</v>
      </c>
    </row>
    <row r="140" spans="1:65" s="2" customFormat="1" ht="16.5" customHeight="1">
      <c r="A140" s="37"/>
      <c r="B140" s="38"/>
      <c r="C140" s="214" t="s">
        <v>237</v>
      </c>
      <c r="D140" s="214" t="s">
        <v>124</v>
      </c>
      <c r="E140" s="215" t="s">
        <v>238</v>
      </c>
      <c r="F140" s="216" t="s">
        <v>239</v>
      </c>
      <c r="G140" s="217" t="s">
        <v>136</v>
      </c>
      <c r="H140" s="218">
        <v>52.8</v>
      </c>
      <c r="I140" s="219"/>
      <c r="J140" s="220">
        <f>ROUND(I140*H140,2)</f>
        <v>0</v>
      </c>
      <c r="K140" s="216" t="s">
        <v>128</v>
      </c>
      <c r="L140" s="43"/>
      <c r="M140" s="221" t="s">
        <v>21</v>
      </c>
      <c r="N140" s="222" t="s">
        <v>48</v>
      </c>
      <c r="O140" s="83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5" t="s">
        <v>129</v>
      </c>
      <c r="AT140" s="225" t="s">
        <v>124</v>
      </c>
      <c r="AU140" s="225" t="s">
        <v>130</v>
      </c>
      <c r="AY140" s="16" t="s">
        <v>120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6" t="s">
        <v>82</v>
      </c>
      <c r="BK140" s="226">
        <f>ROUND(I140*H140,2)</f>
        <v>0</v>
      </c>
      <c r="BL140" s="16" t="s">
        <v>129</v>
      </c>
      <c r="BM140" s="225" t="s">
        <v>240</v>
      </c>
    </row>
    <row r="141" spans="1:47" s="2" customFormat="1" ht="12">
      <c r="A141" s="37"/>
      <c r="B141" s="38"/>
      <c r="C141" s="39"/>
      <c r="D141" s="227" t="s">
        <v>132</v>
      </c>
      <c r="E141" s="39"/>
      <c r="F141" s="228" t="s">
        <v>241</v>
      </c>
      <c r="G141" s="39"/>
      <c r="H141" s="39"/>
      <c r="I141" s="133"/>
      <c r="J141" s="39"/>
      <c r="K141" s="39"/>
      <c r="L141" s="43"/>
      <c r="M141" s="229"/>
      <c r="N141" s="230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132</v>
      </c>
      <c r="AU141" s="16" t="s">
        <v>130</v>
      </c>
    </row>
    <row r="142" spans="1:65" s="2" customFormat="1" ht="16.5" customHeight="1">
      <c r="A142" s="37"/>
      <c r="B142" s="38"/>
      <c r="C142" s="214" t="s">
        <v>242</v>
      </c>
      <c r="D142" s="214" t="s">
        <v>124</v>
      </c>
      <c r="E142" s="215" t="s">
        <v>243</v>
      </c>
      <c r="F142" s="216" t="s">
        <v>244</v>
      </c>
      <c r="G142" s="217" t="s">
        <v>207</v>
      </c>
      <c r="H142" s="218">
        <v>12.337</v>
      </c>
      <c r="I142" s="219"/>
      <c r="J142" s="220">
        <f>ROUND(I142*H142,2)</f>
        <v>0</v>
      </c>
      <c r="K142" s="216" t="s">
        <v>128</v>
      </c>
      <c r="L142" s="43"/>
      <c r="M142" s="221" t="s">
        <v>21</v>
      </c>
      <c r="N142" s="222" t="s">
        <v>48</v>
      </c>
      <c r="O142" s="83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5" t="s">
        <v>129</v>
      </c>
      <c r="AT142" s="225" t="s">
        <v>124</v>
      </c>
      <c r="AU142" s="225" t="s">
        <v>130</v>
      </c>
      <c r="AY142" s="16" t="s">
        <v>120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6" t="s">
        <v>82</v>
      </c>
      <c r="BK142" s="226">
        <f>ROUND(I142*H142,2)</f>
        <v>0</v>
      </c>
      <c r="BL142" s="16" t="s">
        <v>129</v>
      </c>
      <c r="BM142" s="225" t="s">
        <v>245</v>
      </c>
    </row>
    <row r="143" spans="1:47" s="2" customFormat="1" ht="12">
      <c r="A143" s="37"/>
      <c r="B143" s="38"/>
      <c r="C143" s="39"/>
      <c r="D143" s="227" t="s">
        <v>132</v>
      </c>
      <c r="E143" s="39"/>
      <c r="F143" s="228" t="s">
        <v>246</v>
      </c>
      <c r="G143" s="39"/>
      <c r="H143" s="39"/>
      <c r="I143" s="133"/>
      <c r="J143" s="39"/>
      <c r="K143" s="39"/>
      <c r="L143" s="43"/>
      <c r="M143" s="229"/>
      <c r="N143" s="230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132</v>
      </c>
      <c r="AU143" s="16" t="s">
        <v>130</v>
      </c>
    </row>
    <row r="144" spans="1:47" s="2" customFormat="1" ht="12">
      <c r="A144" s="37"/>
      <c r="B144" s="38"/>
      <c r="C144" s="39"/>
      <c r="D144" s="227" t="s">
        <v>139</v>
      </c>
      <c r="E144" s="39"/>
      <c r="F144" s="231" t="s">
        <v>247</v>
      </c>
      <c r="G144" s="39"/>
      <c r="H144" s="39"/>
      <c r="I144" s="133"/>
      <c r="J144" s="39"/>
      <c r="K144" s="39"/>
      <c r="L144" s="43"/>
      <c r="M144" s="229"/>
      <c r="N144" s="230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139</v>
      </c>
      <c r="AU144" s="16" t="s">
        <v>130</v>
      </c>
    </row>
    <row r="145" spans="1:65" s="2" customFormat="1" ht="16.5" customHeight="1">
      <c r="A145" s="37"/>
      <c r="B145" s="38"/>
      <c r="C145" s="243" t="s">
        <v>248</v>
      </c>
      <c r="D145" s="243" t="s">
        <v>249</v>
      </c>
      <c r="E145" s="244" t="s">
        <v>250</v>
      </c>
      <c r="F145" s="245" t="s">
        <v>251</v>
      </c>
      <c r="G145" s="246" t="s">
        <v>175</v>
      </c>
      <c r="H145" s="247">
        <v>17.82</v>
      </c>
      <c r="I145" s="248"/>
      <c r="J145" s="249">
        <f>ROUND(I145*H145,2)</f>
        <v>0</v>
      </c>
      <c r="K145" s="245" t="s">
        <v>128</v>
      </c>
      <c r="L145" s="250"/>
      <c r="M145" s="251" t="s">
        <v>21</v>
      </c>
      <c r="N145" s="252" t="s">
        <v>48</v>
      </c>
      <c r="O145" s="83"/>
      <c r="P145" s="223">
        <f>O145*H145</f>
        <v>0</v>
      </c>
      <c r="Q145" s="223">
        <v>1</v>
      </c>
      <c r="R145" s="223">
        <f>Q145*H145</f>
        <v>17.82</v>
      </c>
      <c r="S145" s="223">
        <v>0</v>
      </c>
      <c r="T145" s="22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5" t="s">
        <v>184</v>
      </c>
      <c r="AT145" s="225" t="s">
        <v>249</v>
      </c>
      <c r="AU145" s="225" t="s">
        <v>130</v>
      </c>
      <c r="AY145" s="16" t="s">
        <v>120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6" t="s">
        <v>82</v>
      </c>
      <c r="BK145" s="226">
        <f>ROUND(I145*H145,2)</f>
        <v>0</v>
      </c>
      <c r="BL145" s="16" t="s">
        <v>129</v>
      </c>
      <c r="BM145" s="225" t="s">
        <v>252</v>
      </c>
    </row>
    <row r="146" spans="1:47" s="2" customFormat="1" ht="12">
      <c r="A146" s="37"/>
      <c r="B146" s="38"/>
      <c r="C146" s="39"/>
      <c r="D146" s="227" t="s">
        <v>132</v>
      </c>
      <c r="E146" s="39"/>
      <c r="F146" s="228" t="s">
        <v>251</v>
      </c>
      <c r="G146" s="39"/>
      <c r="H146" s="39"/>
      <c r="I146" s="133"/>
      <c r="J146" s="39"/>
      <c r="K146" s="39"/>
      <c r="L146" s="43"/>
      <c r="M146" s="229"/>
      <c r="N146" s="230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132</v>
      </c>
      <c r="AU146" s="16" t="s">
        <v>130</v>
      </c>
    </row>
    <row r="147" spans="1:65" s="2" customFormat="1" ht="16.5" customHeight="1">
      <c r="A147" s="37"/>
      <c r="B147" s="38"/>
      <c r="C147" s="214" t="s">
        <v>253</v>
      </c>
      <c r="D147" s="214" t="s">
        <v>124</v>
      </c>
      <c r="E147" s="215" t="s">
        <v>254</v>
      </c>
      <c r="F147" s="216" t="s">
        <v>255</v>
      </c>
      <c r="G147" s="217" t="s">
        <v>207</v>
      </c>
      <c r="H147" s="218">
        <v>12.623</v>
      </c>
      <c r="I147" s="219"/>
      <c r="J147" s="220">
        <f>ROUND(I147*H147,2)</f>
        <v>0</v>
      </c>
      <c r="K147" s="216" t="s">
        <v>128</v>
      </c>
      <c r="L147" s="43"/>
      <c r="M147" s="221" t="s">
        <v>21</v>
      </c>
      <c r="N147" s="222" t="s">
        <v>48</v>
      </c>
      <c r="O147" s="83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5" t="s">
        <v>129</v>
      </c>
      <c r="AT147" s="225" t="s">
        <v>124</v>
      </c>
      <c r="AU147" s="225" t="s">
        <v>130</v>
      </c>
      <c r="AY147" s="16" t="s">
        <v>120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82</v>
      </c>
      <c r="BK147" s="226">
        <f>ROUND(I147*H147,2)</f>
        <v>0</v>
      </c>
      <c r="BL147" s="16" t="s">
        <v>129</v>
      </c>
      <c r="BM147" s="225" t="s">
        <v>256</v>
      </c>
    </row>
    <row r="148" spans="1:47" s="2" customFormat="1" ht="12">
      <c r="A148" s="37"/>
      <c r="B148" s="38"/>
      <c r="C148" s="39"/>
      <c r="D148" s="227" t="s">
        <v>132</v>
      </c>
      <c r="E148" s="39"/>
      <c r="F148" s="228" t="s">
        <v>257</v>
      </c>
      <c r="G148" s="39"/>
      <c r="H148" s="39"/>
      <c r="I148" s="133"/>
      <c r="J148" s="39"/>
      <c r="K148" s="39"/>
      <c r="L148" s="43"/>
      <c r="M148" s="229"/>
      <c r="N148" s="230"/>
      <c r="O148" s="83"/>
      <c r="P148" s="83"/>
      <c r="Q148" s="83"/>
      <c r="R148" s="83"/>
      <c r="S148" s="83"/>
      <c r="T148" s="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132</v>
      </c>
      <c r="AU148" s="16" t="s">
        <v>130</v>
      </c>
    </row>
    <row r="149" spans="1:65" s="2" customFormat="1" ht="16.5" customHeight="1">
      <c r="A149" s="37"/>
      <c r="B149" s="38"/>
      <c r="C149" s="214" t="s">
        <v>258</v>
      </c>
      <c r="D149" s="214" t="s">
        <v>124</v>
      </c>
      <c r="E149" s="215" t="s">
        <v>259</v>
      </c>
      <c r="F149" s="216" t="s">
        <v>260</v>
      </c>
      <c r="G149" s="217" t="s">
        <v>207</v>
      </c>
      <c r="H149" s="218">
        <v>54.507</v>
      </c>
      <c r="I149" s="219"/>
      <c r="J149" s="220">
        <f>ROUND(I149*H149,2)</f>
        <v>0</v>
      </c>
      <c r="K149" s="216" t="s">
        <v>128</v>
      </c>
      <c r="L149" s="43"/>
      <c r="M149" s="221" t="s">
        <v>21</v>
      </c>
      <c r="N149" s="222" t="s">
        <v>48</v>
      </c>
      <c r="O149" s="83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5" t="s">
        <v>129</v>
      </c>
      <c r="AT149" s="225" t="s">
        <v>124</v>
      </c>
      <c r="AU149" s="225" t="s">
        <v>130</v>
      </c>
      <c r="AY149" s="16" t="s">
        <v>120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6" t="s">
        <v>82</v>
      </c>
      <c r="BK149" s="226">
        <f>ROUND(I149*H149,2)</f>
        <v>0</v>
      </c>
      <c r="BL149" s="16" t="s">
        <v>129</v>
      </c>
      <c r="BM149" s="225" t="s">
        <v>261</v>
      </c>
    </row>
    <row r="150" spans="1:47" s="2" customFormat="1" ht="12">
      <c r="A150" s="37"/>
      <c r="B150" s="38"/>
      <c r="C150" s="39"/>
      <c r="D150" s="227" t="s">
        <v>132</v>
      </c>
      <c r="E150" s="39"/>
      <c r="F150" s="228" t="s">
        <v>262</v>
      </c>
      <c r="G150" s="39"/>
      <c r="H150" s="39"/>
      <c r="I150" s="133"/>
      <c r="J150" s="39"/>
      <c r="K150" s="39"/>
      <c r="L150" s="43"/>
      <c r="M150" s="229"/>
      <c r="N150" s="230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132</v>
      </c>
      <c r="AU150" s="16" t="s">
        <v>130</v>
      </c>
    </row>
    <row r="151" spans="1:51" s="13" customFormat="1" ht="12">
      <c r="A151" s="13"/>
      <c r="B151" s="232"/>
      <c r="C151" s="233"/>
      <c r="D151" s="227" t="s">
        <v>141</v>
      </c>
      <c r="E151" s="234" t="s">
        <v>21</v>
      </c>
      <c r="F151" s="235" t="s">
        <v>263</v>
      </c>
      <c r="G151" s="233"/>
      <c r="H151" s="236">
        <v>21.45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141</v>
      </c>
      <c r="AU151" s="242" t="s">
        <v>130</v>
      </c>
      <c r="AV151" s="13" t="s">
        <v>88</v>
      </c>
      <c r="AW151" s="13" t="s">
        <v>36</v>
      </c>
      <c r="AX151" s="13" t="s">
        <v>77</v>
      </c>
      <c r="AY151" s="242" t="s">
        <v>120</v>
      </c>
    </row>
    <row r="152" spans="1:51" s="13" customFormat="1" ht="12">
      <c r="A152" s="13"/>
      <c r="B152" s="232"/>
      <c r="C152" s="233"/>
      <c r="D152" s="227" t="s">
        <v>141</v>
      </c>
      <c r="E152" s="234" t="s">
        <v>21</v>
      </c>
      <c r="F152" s="235" t="s">
        <v>264</v>
      </c>
      <c r="G152" s="233"/>
      <c r="H152" s="236">
        <v>54.507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141</v>
      </c>
      <c r="AU152" s="242" t="s">
        <v>130</v>
      </c>
      <c r="AV152" s="13" t="s">
        <v>88</v>
      </c>
      <c r="AW152" s="13" t="s">
        <v>36</v>
      </c>
      <c r="AX152" s="13" t="s">
        <v>82</v>
      </c>
      <c r="AY152" s="242" t="s">
        <v>120</v>
      </c>
    </row>
    <row r="153" spans="1:65" s="2" customFormat="1" ht="16.5" customHeight="1">
      <c r="A153" s="37"/>
      <c r="B153" s="38"/>
      <c r="C153" s="214" t="s">
        <v>265</v>
      </c>
      <c r="D153" s="214" t="s">
        <v>124</v>
      </c>
      <c r="E153" s="215" t="s">
        <v>266</v>
      </c>
      <c r="F153" s="216" t="s">
        <v>267</v>
      </c>
      <c r="G153" s="217" t="s">
        <v>207</v>
      </c>
      <c r="H153" s="218">
        <v>54.507</v>
      </c>
      <c r="I153" s="219"/>
      <c r="J153" s="220">
        <f>ROUND(I153*H153,2)</f>
        <v>0</v>
      </c>
      <c r="K153" s="216" t="s">
        <v>128</v>
      </c>
      <c r="L153" s="43"/>
      <c r="M153" s="221" t="s">
        <v>21</v>
      </c>
      <c r="N153" s="222" t="s">
        <v>48</v>
      </c>
      <c r="O153" s="83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5" t="s">
        <v>129</v>
      </c>
      <c r="AT153" s="225" t="s">
        <v>124</v>
      </c>
      <c r="AU153" s="225" t="s">
        <v>130</v>
      </c>
      <c r="AY153" s="16" t="s">
        <v>120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6" t="s">
        <v>82</v>
      </c>
      <c r="BK153" s="226">
        <f>ROUND(I153*H153,2)</f>
        <v>0</v>
      </c>
      <c r="BL153" s="16" t="s">
        <v>129</v>
      </c>
      <c r="BM153" s="225" t="s">
        <v>268</v>
      </c>
    </row>
    <row r="154" spans="1:47" s="2" customFormat="1" ht="12">
      <c r="A154" s="37"/>
      <c r="B154" s="38"/>
      <c r="C154" s="39"/>
      <c r="D154" s="227" t="s">
        <v>132</v>
      </c>
      <c r="E154" s="39"/>
      <c r="F154" s="228" t="s">
        <v>269</v>
      </c>
      <c r="G154" s="39"/>
      <c r="H154" s="39"/>
      <c r="I154" s="133"/>
      <c r="J154" s="39"/>
      <c r="K154" s="39"/>
      <c r="L154" s="43"/>
      <c r="M154" s="229"/>
      <c r="N154" s="230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132</v>
      </c>
      <c r="AU154" s="16" t="s">
        <v>130</v>
      </c>
    </row>
    <row r="155" spans="1:65" s="2" customFormat="1" ht="16.5" customHeight="1">
      <c r="A155" s="37"/>
      <c r="B155" s="38"/>
      <c r="C155" s="214" t="s">
        <v>7</v>
      </c>
      <c r="D155" s="214" t="s">
        <v>124</v>
      </c>
      <c r="E155" s="215" t="s">
        <v>270</v>
      </c>
      <c r="F155" s="216" t="s">
        <v>196</v>
      </c>
      <c r="G155" s="217" t="s">
        <v>175</v>
      </c>
      <c r="H155" s="218">
        <v>87.211</v>
      </c>
      <c r="I155" s="219"/>
      <c r="J155" s="220">
        <f>ROUND(I155*H155,2)</f>
        <v>0</v>
      </c>
      <c r="K155" s="216" t="s">
        <v>128</v>
      </c>
      <c r="L155" s="43"/>
      <c r="M155" s="221" t="s">
        <v>21</v>
      </c>
      <c r="N155" s="222" t="s">
        <v>48</v>
      </c>
      <c r="O155" s="83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5" t="s">
        <v>129</v>
      </c>
      <c r="AT155" s="225" t="s">
        <v>124</v>
      </c>
      <c r="AU155" s="225" t="s">
        <v>130</v>
      </c>
      <c r="AY155" s="16" t="s">
        <v>120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82</v>
      </c>
      <c r="BK155" s="226">
        <f>ROUND(I155*H155,2)</f>
        <v>0</v>
      </c>
      <c r="BL155" s="16" t="s">
        <v>129</v>
      </c>
      <c r="BM155" s="225" t="s">
        <v>271</v>
      </c>
    </row>
    <row r="156" spans="1:47" s="2" customFormat="1" ht="12">
      <c r="A156" s="37"/>
      <c r="B156" s="38"/>
      <c r="C156" s="39"/>
      <c r="D156" s="227" t="s">
        <v>132</v>
      </c>
      <c r="E156" s="39"/>
      <c r="F156" s="228" t="s">
        <v>198</v>
      </c>
      <c r="G156" s="39"/>
      <c r="H156" s="39"/>
      <c r="I156" s="133"/>
      <c r="J156" s="39"/>
      <c r="K156" s="39"/>
      <c r="L156" s="43"/>
      <c r="M156" s="229"/>
      <c r="N156" s="230"/>
      <c r="O156" s="83"/>
      <c r="P156" s="83"/>
      <c r="Q156" s="83"/>
      <c r="R156" s="83"/>
      <c r="S156" s="83"/>
      <c r="T156" s="84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132</v>
      </c>
      <c r="AU156" s="16" t="s">
        <v>130</v>
      </c>
    </row>
    <row r="157" spans="1:51" s="13" customFormat="1" ht="12">
      <c r="A157" s="13"/>
      <c r="B157" s="232"/>
      <c r="C157" s="233"/>
      <c r="D157" s="227" t="s">
        <v>141</v>
      </c>
      <c r="E157" s="234" t="s">
        <v>21</v>
      </c>
      <c r="F157" s="235" t="s">
        <v>272</v>
      </c>
      <c r="G157" s="233"/>
      <c r="H157" s="236">
        <v>87.211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141</v>
      </c>
      <c r="AU157" s="242" t="s">
        <v>130</v>
      </c>
      <c r="AV157" s="13" t="s">
        <v>88</v>
      </c>
      <c r="AW157" s="13" t="s">
        <v>36</v>
      </c>
      <c r="AX157" s="13" t="s">
        <v>82</v>
      </c>
      <c r="AY157" s="242" t="s">
        <v>120</v>
      </c>
    </row>
    <row r="158" spans="1:65" s="2" customFormat="1" ht="16.5" customHeight="1">
      <c r="A158" s="37"/>
      <c r="B158" s="38"/>
      <c r="C158" s="214" t="s">
        <v>273</v>
      </c>
      <c r="D158" s="214" t="s">
        <v>124</v>
      </c>
      <c r="E158" s="215" t="s">
        <v>274</v>
      </c>
      <c r="F158" s="216" t="s">
        <v>275</v>
      </c>
      <c r="G158" s="217" t="s">
        <v>207</v>
      </c>
      <c r="H158" s="218">
        <v>15</v>
      </c>
      <c r="I158" s="219"/>
      <c r="J158" s="220">
        <f>ROUND(I158*H158,2)</f>
        <v>0</v>
      </c>
      <c r="K158" s="216" t="s">
        <v>128</v>
      </c>
      <c r="L158" s="43"/>
      <c r="M158" s="221" t="s">
        <v>21</v>
      </c>
      <c r="N158" s="222" t="s">
        <v>48</v>
      </c>
      <c r="O158" s="83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5" t="s">
        <v>129</v>
      </c>
      <c r="AT158" s="225" t="s">
        <v>124</v>
      </c>
      <c r="AU158" s="225" t="s">
        <v>130</v>
      </c>
      <c r="AY158" s="16" t="s">
        <v>120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82</v>
      </c>
      <c r="BK158" s="226">
        <f>ROUND(I158*H158,2)</f>
        <v>0</v>
      </c>
      <c r="BL158" s="16" t="s">
        <v>129</v>
      </c>
      <c r="BM158" s="225" t="s">
        <v>276</v>
      </c>
    </row>
    <row r="159" spans="1:47" s="2" customFormat="1" ht="12">
      <c r="A159" s="37"/>
      <c r="B159" s="38"/>
      <c r="C159" s="39"/>
      <c r="D159" s="227" t="s">
        <v>132</v>
      </c>
      <c r="E159" s="39"/>
      <c r="F159" s="228" t="s">
        <v>277</v>
      </c>
      <c r="G159" s="39"/>
      <c r="H159" s="39"/>
      <c r="I159" s="133"/>
      <c r="J159" s="39"/>
      <c r="K159" s="39"/>
      <c r="L159" s="43"/>
      <c r="M159" s="229"/>
      <c r="N159" s="230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132</v>
      </c>
      <c r="AU159" s="16" t="s">
        <v>130</v>
      </c>
    </row>
    <row r="160" spans="1:65" s="2" customFormat="1" ht="16.5" customHeight="1">
      <c r="A160" s="37"/>
      <c r="B160" s="38"/>
      <c r="C160" s="214" t="s">
        <v>278</v>
      </c>
      <c r="D160" s="214" t="s">
        <v>124</v>
      </c>
      <c r="E160" s="215" t="s">
        <v>279</v>
      </c>
      <c r="F160" s="216" t="s">
        <v>280</v>
      </c>
      <c r="G160" s="217" t="s">
        <v>136</v>
      </c>
      <c r="H160" s="218">
        <v>162</v>
      </c>
      <c r="I160" s="219"/>
      <c r="J160" s="220">
        <f>ROUND(I160*H160,2)</f>
        <v>0</v>
      </c>
      <c r="K160" s="216" t="s">
        <v>128</v>
      </c>
      <c r="L160" s="43"/>
      <c r="M160" s="221" t="s">
        <v>21</v>
      </c>
      <c r="N160" s="222" t="s">
        <v>48</v>
      </c>
      <c r="O160" s="83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5" t="s">
        <v>129</v>
      </c>
      <c r="AT160" s="225" t="s">
        <v>124</v>
      </c>
      <c r="AU160" s="225" t="s">
        <v>130</v>
      </c>
      <c r="AY160" s="16" t="s">
        <v>120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6" t="s">
        <v>82</v>
      </c>
      <c r="BK160" s="226">
        <f>ROUND(I160*H160,2)</f>
        <v>0</v>
      </c>
      <c r="BL160" s="16" t="s">
        <v>129</v>
      </c>
      <c r="BM160" s="225" t="s">
        <v>281</v>
      </c>
    </row>
    <row r="161" spans="1:47" s="2" customFormat="1" ht="12">
      <c r="A161" s="37"/>
      <c r="B161" s="38"/>
      <c r="C161" s="39"/>
      <c r="D161" s="227" t="s">
        <v>132</v>
      </c>
      <c r="E161" s="39"/>
      <c r="F161" s="228" t="s">
        <v>282</v>
      </c>
      <c r="G161" s="39"/>
      <c r="H161" s="39"/>
      <c r="I161" s="133"/>
      <c r="J161" s="39"/>
      <c r="K161" s="39"/>
      <c r="L161" s="43"/>
      <c r="M161" s="229"/>
      <c r="N161" s="230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132</v>
      </c>
      <c r="AU161" s="16" t="s">
        <v>130</v>
      </c>
    </row>
    <row r="162" spans="1:51" s="13" customFormat="1" ht="12">
      <c r="A162" s="13"/>
      <c r="B162" s="232"/>
      <c r="C162" s="233"/>
      <c r="D162" s="227" t="s">
        <v>141</v>
      </c>
      <c r="E162" s="234" t="s">
        <v>21</v>
      </c>
      <c r="F162" s="235" t="s">
        <v>283</v>
      </c>
      <c r="G162" s="233"/>
      <c r="H162" s="236">
        <v>162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141</v>
      </c>
      <c r="AU162" s="242" t="s">
        <v>130</v>
      </c>
      <c r="AV162" s="13" t="s">
        <v>88</v>
      </c>
      <c r="AW162" s="13" t="s">
        <v>36</v>
      </c>
      <c r="AX162" s="13" t="s">
        <v>82</v>
      </c>
      <c r="AY162" s="242" t="s">
        <v>120</v>
      </c>
    </row>
    <row r="163" spans="1:65" s="2" customFormat="1" ht="16.5" customHeight="1">
      <c r="A163" s="37"/>
      <c r="B163" s="38"/>
      <c r="C163" s="214" t="s">
        <v>284</v>
      </c>
      <c r="D163" s="214" t="s">
        <v>124</v>
      </c>
      <c r="E163" s="215" t="s">
        <v>285</v>
      </c>
      <c r="F163" s="216" t="s">
        <v>286</v>
      </c>
      <c r="G163" s="217" t="s">
        <v>155</v>
      </c>
      <c r="H163" s="218">
        <v>1</v>
      </c>
      <c r="I163" s="219"/>
      <c r="J163" s="220">
        <f>ROUND(I163*H163,2)</f>
        <v>0</v>
      </c>
      <c r="K163" s="216" t="s">
        <v>128</v>
      </c>
      <c r="L163" s="43"/>
      <c r="M163" s="221" t="s">
        <v>21</v>
      </c>
      <c r="N163" s="222" t="s">
        <v>48</v>
      </c>
      <c r="O163" s="83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5" t="s">
        <v>287</v>
      </c>
      <c r="AT163" s="225" t="s">
        <v>124</v>
      </c>
      <c r="AU163" s="225" t="s">
        <v>130</v>
      </c>
      <c r="AY163" s="16" t="s">
        <v>120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82</v>
      </c>
      <c r="BK163" s="226">
        <f>ROUND(I163*H163,2)</f>
        <v>0</v>
      </c>
      <c r="BL163" s="16" t="s">
        <v>287</v>
      </c>
      <c r="BM163" s="225" t="s">
        <v>288</v>
      </c>
    </row>
    <row r="164" spans="1:47" s="2" customFormat="1" ht="12">
      <c r="A164" s="37"/>
      <c r="B164" s="38"/>
      <c r="C164" s="39"/>
      <c r="D164" s="227" t="s">
        <v>132</v>
      </c>
      <c r="E164" s="39"/>
      <c r="F164" s="228" t="s">
        <v>286</v>
      </c>
      <c r="G164" s="39"/>
      <c r="H164" s="39"/>
      <c r="I164" s="133"/>
      <c r="J164" s="39"/>
      <c r="K164" s="39"/>
      <c r="L164" s="43"/>
      <c r="M164" s="229"/>
      <c r="N164" s="230"/>
      <c r="O164" s="83"/>
      <c r="P164" s="83"/>
      <c r="Q164" s="83"/>
      <c r="R164" s="83"/>
      <c r="S164" s="83"/>
      <c r="T164" s="84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132</v>
      </c>
      <c r="AU164" s="16" t="s">
        <v>130</v>
      </c>
    </row>
    <row r="165" spans="1:63" s="12" customFormat="1" ht="20.85" customHeight="1">
      <c r="A165" s="12"/>
      <c r="B165" s="198"/>
      <c r="C165" s="199"/>
      <c r="D165" s="200" t="s">
        <v>76</v>
      </c>
      <c r="E165" s="212" t="s">
        <v>237</v>
      </c>
      <c r="F165" s="212" t="s">
        <v>289</v>
      </c>
      <c r="G165" s="199"/>
      <c r="H165" s="199"/>
      <c r="I165" s="202"/>
      <c r="J165" s="213">
        <f>BK165</f>
        <v>0</v>
      </c>
      <c r="K165" s="199"/>
      <c r="L165" s="204"/>
      <c r="M165" s="205"/>
      <c r="N165" s="206"/>
      <c r="O165" s="206"/>
      <c r="P165" s="207">
        <f>SUM(P166:P173)</f>
        <v>0</v>
      </c>
      <c r="Q165" s="206"/>
      <c r="R165" s="207">
        <f>SUM(R166:R173)</f>
        <v>1.29E-05</v>
      </c>
      <c r="S165" s="206"/>
      <c r="T165" s="208">
        <f>SUM(T166:T173)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9" t="s">
        <v>82</v>
      </c>
      <c r="AT165" s="210" t="s">
        <v>76</v>
      </c>
      <c r="AU165" s="210" t="s">
        <v>88</v>
      </c>
      <c r="AY165" s="209" t="s">
        <v>120</v>
      </c>
      <c r="BK165" s="211">
        <f>SUM(BK166:BK173)</f>
        <v>0</v>
      </c>
    </row>
    <row r="166" spans="1:65" s="2" customFormat="1" ht="16.5" customHeight="1">
      <c r="A166" s="37"/>
      <c r="B166" s="38"/>
      <c r="C166" s="214" t="s">
        <v>290</v>
      </c>
      <c r="D166" s="214" t="s">
        <v>124</v>
      </c>
      <c r="E166" s="215" t="s">
        <v>291</v>
      </c>
      <c r="F166" s="216" t="s">
        <v>292</v>
      </c>
      <c r="G166" s="217" t="s">
        <v>136</v>
      </c>
      <c r="H166" s="218">
        <v>126</v>
      </c>
      <c r="I166" s="219"/>
      <c r="J166" s="220">
        <f>ROUND(I166*H166,2)</f>
        <v>0</v>
      </c>
      <c r="K166" s="216" t="s">
        <v>128</v>
      </c>
      <c r="L166" s="43"/>
      <c r="M166" s="221" t="s">
        <v>21</v>
      </c>
      <c r="N166" s="222" t="s">
        <v>48</v>
      </c>
      <c r="O166" s="83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5" t="s">
        <v>129</v>
      </c>
      <c r="AT166" s="225" t="s">
        <v>124</v>
      </c>
      <c r="AU166" s="225" t="s">
        <v>130</v>
      </c>
      <c r="AY166" s="16" t="s">
        <v>120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82</v>
      </c>
      <c r="BK166" s="226">
        <f>ROUND(I166*H166,2)</f>
        <v>0</v>
      </c>
      <c r="BL166" s="16" t="s">
        <v>129</v>
      </c>
      <c r="BM166" s="225" t="s">
        <v>293</v>
      </c>
    </row>
    <row r="167" spans="1:47" s="2" customFormat="1" ht="12">
      <c r="A167" s="37"/>
      <c r="B167" s="38"/>
      <c r="C167" s="39"/>
      <c r="D167" s="227" t="s">
        <v>132</v>
      </c>
      <c r="E167" s="39"/>
      <c r="F167" s="228" t="s">
        <v>294</v>
      </c>
      <c r="G167" s="39"/>
      <c r="H167" s="39"/>
      <c r="I167" s="133"/>
      <c r="J167" s="39"/>
      <c r="K167" s="39"/>
      <c r="L167" s="43"/>
      <c r="M167" s="229"/>
      <c r="N167" s="230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132</v>
      </c>
      <c r="AU167" s="16" t="s">
        <v>130</v>
      </c>
    </row>
    <row r="168" spans="1:51" s="13" customFormat="1" ht="12">
      <c r="A168" s="13"/>
      <c r="B168" s="232"/>
      <c r="C168" s="233"/>
      <c r="D168" s="227" t="s">
        <v>141</v>
      </c>
      <c r="E168" s="234" t="s">
        <v>21</v>
      </c>
      <c r="F168" s="235" t="s">
        <v>295</v>
      </c>
      <c r="G168" s="233"/>
      <c r="H168" s="236">
        <v>126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141</v>
      </c>
      <c r="AU168" s="242" t="s">
        <v>130</v>
      </c>
      <c r="AV168" s="13" t="s">
        <v>88</v>
      </c>
      <c r="AW168" s="13" t="s">
        <v>36</v>
      </c>
      <c r="AX168" s="13" t="s">
        <v>82</v>
      </c>
      <c r="AY168" s="242" t="s">
        <v>120</v>
      </c>
    </row>
    <row r="169" spans="1:65" s="2" customFormat="1" ht="16.5" customHeight="1">
      <c r="A169" s="37"/>
      <c r="B169" s="38"/>
      <c r="C169" s="214" t="s">
        <v>296</v>
      </c>
      <c r="D169" s="214" t="s">
        <v>124</v>
      </c>
      <c r="E169" s="215" t="s">
        <v>297</v>
      </c>
      <c r="F169" s="216" t="s">
        <v>298</v>
      </c>
      <c r="G169" s="217" t="s">
        <v>136</v>
      </c>
      <c r="H169" s="218">
        <v>43</v>
      </c>
      <c r="I169" s="219"/>
      <c r="J169" s="220">
        <f>ROUND(I169*H169,2)</f>
        <v>0</v>
      </c>
      <c r="K169" s="216" t="s">
        <v>128</v>
      </c>
      <c r="L169" s="43"/>
      <c r="M169" s="221" t="s">
        <v>21</v>
      </c>
      <c r="N169" s="222" t="s">
        <v>48</v>
      </c>
      <c r="O169" s="83"/>
      <c r="P169" s="223">
        <f>O169*H169</f>
        <v>0</v>
      </c>
      <c r="Q169" s="223">
        <v>3E-07</v>
      </c>
      <c r="R169" s="223">
        <f>Q169*H169</f>
        <v>1.29E-05</v>
      </c>
      <c r="S169" s="223">
        <v>0</v>
      </c>
      <c r="T169" s="22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5" t="s">
        <v>129</v>
      </c>
      <c r="AT169" s="225" t="s">
        <v>124</v>
      </c>
      <c r="AU169" s="225" t="s">
        <v>130</v>
      </c>
      <c r="AY169" s="16" t="s">
        <v>120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6" t="s">
        <v>82</v>
      </c>
      <c r="BK169" s="226">
        <f>ROUND(I169*H169,2)</f>
        <v>0</v>
      </c>
      <c r="BL169" s="16" t="s">
        <v>129</v>
      </c>
      <c r="BM169" s="225" t="s">
        <v>299</v>
      </c>
    </row>
    <row r="170" spans="1:47" s="2" customFormat="1" ht="12">
      <c r="A170" s="37"/>
      <c r="B170" s="38"/>
      <c r="C170" s="39"/>
      <c r="D170" s="227" t="s">
        <v>132</v>
      </c>
      <c r="E170" s="39"/>
      <c r="F170" s="228" t="s">
        <v>300</v>
      </c>
      <c r="G170" s="39"/>
      <c r="H170" s="39"/>
      <c r="I170" s="133"/>
      <c r="J170" s="39"/>
      <c r="K170" s="39"/>
      <c r="L170" s="43"/>
      <c r="M170" s="229"/>
      <c r="N170" s="230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132</v>
      </c>
      <c r="AU170" s="16" t="s">
        <v>130</v>
      </c>
    </row>
    <row r="171" spans="1:65" s="2" customFormat="1" ht="16.5" customHeight="1">
      <c r="A171" s="37"/>
      <c r="B171" s="38"/>
      <c r="C171" s="214" t="s">
        <v>301</v>
      </c>
      <c r="D171" s="214" t="s">
        <v>124</v>
      </c>
      <c r="E171" s="215" t="s">
        <v>302</v>
      </c>
      <c r="F171" s="216" t="s">
        <v>303</v>
      </c>
      <c r="G171" s="217" t="s">
        <v>136</v>
      </c>
      <c r="H171" s="218">
        <v>43</v>
      </c>
      <c r="I171" s="219"/>
      <c r="J171" s="220">
        <f>ROUND(I171*H171,2)</f>
        <v>0</v>
      </c>
      <c r="K171" s="216" t="s">
        <v>128</v>
      </c>
      <c r="L171" s="43"/>
      <c r="M171" s="221" t="s">
        <v>21</v>
      </c>
      <c r="N171" s="222" t="s">
        <v>48</v>
      </c>
      <c r="O171" s="83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5" t="s">
        <v>129</v>
      </c>
      <c r="AT171" s="225" t="s">
        <v>124</v>
      </c>
      <c r="AU171" s="225" t="s">
        <v>130</v>
      </c>
      <c r="AY171" s="16" t="s">
        <v>120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82</v>
      </c>
      <c r="BK171" s="226">
        <f>ROUND(I171*H171,2)</f>
        <v>0</v>
      </c>
      <c r="BL171" s="16" t="s">
        <v>129</v>
      </c>
      <c r="BM171" s="225" t="s">
        <v>304</v>
      </c>
    </row>
    <row r="172" spans="1:47" s="2" customFormat="1" ht="12">
      <c r="A172" s="37"/>
      <c r="B172" s="38"/>
      <c r="C172" s="39"/>
      <c r="D172" s="227" t="s">
        <v>132</v>
      </c>
      <c r="E172" s="39"/>
      <c r="F172" s="228" t="s">
        <v>305</v>
      </c>
      <c r="G172" s="39"/>
      <c r="H172" s="39"/>
      <c r="I172" s="133"/>
      <c r="J172" s="39"/>
      <c r="K172" s="39"/>
      <c r="L172" s="43"/>
      <c r="M172" s="229"/>
      <c r="N172" s="230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132</v>
      </c>
      <c r="AU172" s="16" t="s">
        <v>130</v>
      </c>
    </row>
    <row r="173" spans="1:47" s="2" customFormat="1" ht="12">
      <c r="A173" s="37"/>
      <c r="B173" s="38"/>
      <c r="C173" s="39"/>
      <c r="D173" s="227" t="s">
        <v>139</v>
      </c>
      <c r="E173" s="39"/>
      <c r="F173" s="231" t="s">
        <v>306</v>
      </c>
      <c r="G173" s="39"/>
      <c r="H173" s="39"/>
      <c r="I173" s="133"/>
      <c r="J173" s="39"/>
      <c r="K173" s="39"/>
      <c r="L173" s="43"/>
      <c r="M173" s="229"/>
      <c r="N173" s="230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139</v>
      </c>
      <c r="AU173" s="16" t="s">
        <v>130</v>
      </c>
    </row>
    <row r="174" spans="1:63" s="12" customFormat="1" ht="20.85" customHeight="1">
      <c r="A174" s="12"/>
      <c r="B174" s="198"/>
      <c r="C174" s="199"/>
      <c r="D174" s="200" t="s">
        <v>76</v>
      </c>
      <c r="E174" s="212" t="s">
        <v>307</v>
      </c>
      <c r="F174" s="212" t="s">
        <v>308</v>
      </c>
      <c r="G174" s="199"/>
      <c r="H174" s="199"/>
      <c r="I174" s="202"/>
      <c r="J174" s="213">
        <f>BK174</f>
        <v>0</v>
      </c>
      <c r="K174" s="199"/>
      <c r="L174" s="204"/>
      <c r="M174" s="205"/>
      <c r="N174" s="206"/>
      <c r="O174" s="206"/>
      <c r="P174" s="207">
        <f>SUM(P175:P192)</f>
        <v>0</v>
      </c>
      <c r="Q174" s="206"/>
      <c r="R174" s="207">
        <f>SUM(R175:R192)</f>
        <v>0.89537</v>
      </c>
      <c r="S174" s="206"/>
      <c r="T174" s="208">
        <f>SUM(T175:T192)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9" t="s">
        <v>82</v>
      </c>
      <c r="AT174" s="210" t="s">
        <v>76</v>
      </c>
      <c r="AU174" s="210" t="s">
        <v>88</v>
      </c>
      <c r="AY174" s="209" t="s">
        <v>120</v>
      </c>
      <c r="BK174" s="211">
        <f>SUM(BK175:BK192)</f>
        <v>0</v>
      </c>
    </row>
    <row r="175" spans="1:65" s="2" customFormat="1" ht="16.5" customHeight="1">
      <c r="A175" s="37"/>
      <c r="B175" s="38"/>
      <c r="C175" s="214" t="s">
        <v>309</v>
      </c>
      <c r="D175" s="214" t="s">
        <v>124</v>
      </c>
      <c r="E175" s="215" t="s">
        <v>310</v>
      </c>
      <c r="F175" s="216" t="s">
        <v>311</v>
      </c>
      <c r="G175" s="217" t="s">
        <v>155</v>
      </c>
      <c r="H175" s="218">
        <v>5</v>
      </c>
      <c r="I175" s="219"/>
      <c r="J175" s="220">
        <f>ROUND(I175*H175,2)</f>
        <v>0</v>
      </c>
      <c r="K175" s="216" t="s">
        <v>128</v>
      </c>
      <c r="L175" s="43"/>
      <c r="M175" s="221" t="s">
        <v>21</v>
      </c>
      <c r="N175" s="222" t="s">
        <v>48</v>
      </c>
      <c r="O175" s="83"/>
      <c r="P175" s="223">
        <f>O175*H175</f>
        <v>0</v>
      </c>
      <c r="Q175" s="223">
        <v>0.17489</v>
      </c>
      <c r="R175" s="223">
        <f>Q175*H175</f>
        <v>0.87445</v>
      </c>
      <c r="S175" s="223">
        <v>0</v>
      </c>
      <c r="T175" s="22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5" t="s">
        <v>129</v>
      </c>
      <c r="AT175" s="225" t="s">
        <v>124</v>
      </c>
      <c r="AU175" s="225" t="s">
        <v>130</v>
      </c>
      <c r="AY175" s="16" t="s">
        <v>120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6" t="s">
        <v>82</v>
      </c>
      <c r="BK175" s="226">
        <f>ROUND(I175*H175,2)</f>
        <v>0</v>
      </c>
      <c r="BL175" s="16" t="s">
        <v>129</v>
      </c>
      <c r="BM175" s="225" t="s">
        <v>312</v>
      </c>
    </row>
    <row r="176" spans="1:47" s="2" customFormat="1" ht="12">
      <c r="A176" s="37"/>
      <c r="B176" s="38"/>
      <c r="C176" s="39"/>
      <c r="D176" s="227" t="s">
        <v>132</v>
      </c>
      <c r="E176" s="39"/>
      <c r="F176" s="228" t="s">
        <v>313</v>
      </c>
      <c r="G176" s="39"/>
      <c r="H176" s="39"/>
      <c r="I176" s="133"/>
      <c r="J176" s="39"/>
      <c r="K176" s="39"/>
      <c r="L176" s="43"/>
      <c r="M176" s="229"/>
      <c r="N176" s="230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132</v>
      </c>
      <c r="AU176" s="16" t="s">
        <v>130</v>
      </c>
    </row>
    <row r="177" spans="1:65" s="2" customFormat="1" ht="16.5" customHeight="1">
      <c r="A177" s="37"/>
      <c r="B177" s="38"/>
      <c r="C177" s="243" t="s">
        <v>314</v>
      </c>
      <c r="D177" s="243" t="s">
        <v>249</v>
      </c>
      <c r="E177" s="244" t="s">
        <v>315</v>
      </c>
      <c r="F177" s="245" t="s">
        <v>316</v>
      </c>
      <c r="G177" s="246" t="s">
        <v>155</v>
      </c>
      <c r="H177" s="247">
        <v>3</v>
      </c>
      <c r="I177" s="248"/>
      <c r="J177" s="249">
        <f>ROUND(I177*H177,2)</f>
        <v>0</v>
      </c>
      <c r="K177" s="245" t="s">
        <v>128</v>
      </c>
      <c r="L177" s="250"/>
      <c r="M177" s="251" t="s">
        <v>21</v>
      </c>
      <c r="N177" s="252" t="s">
        <v>48</v>
      </c>
      <c r="O177" s="83"/>
      <c r="P177" s="223">
        <f>O177*H177</f>
        <v>0</v>
      </c>
      <c r="Q177" s="223">
        <v>0.0034</v>
      </c>
      <c r="R177" s="223">
        <f>Q177*H177</f>
        <v>0.010199999999999999</v>
      </c>
      <c r="S177" s="223">
        <v>0</v>
      </c>
      <c r="T177" s="22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5" t="s">
        <v>184</v>
      </c>
      <c r="AT177" s="225" t="s">
        <v>249</v>
      </c>
      <c r="AU177" s="225" t="s">
        <v>130</v>
      </c>
      <c r="AY177" s="16" t="s">
        <v>120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6" t="s">
        <v>82</v>
      </c>
      <c r="BK177" s="226">
        <f>ROUND(I177*H177,2)</f>
        <v>0</v>
      </c>
      <c r="BL177" s="16" t="s">
        <v>129</v>
      </c>
      <c r="BM177" s="225" t="s">
        <v>317</v>
      </c>
    </row>
    <row r="178" spans="1:47" s="2" customFormat="1" ht="12">
      <c r="A178" s="37"/>
      <c r="B178" s="38"/>
      <c r="C178" s="39"/>
      <c r="D178" s="227" t="s">
        <v>132</v>
      </c>
      <c r="E178" s="39"/>
      <c r="F178" s="228" t="s">
        <v>316</v>
      </c>
      <c r="G178" s="39"/>
      <c r="H178" s="39"/>
      <c r="I178" s="133"/>
      <c r="J178" s="39"/>
      <c r="K178" s="39"/>
      <c r="L178" s="43"/>
      <c r="M178" s="229"/>
      <c r="N178" s="230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132</v>
      </c>
      <c r="AU178" s="16" t="s">
        <v>130</v>
      </c>
    </row>
    <row r="179" spans="1:65" s="2" customFormat="1" ht="16.5" customHeight="1">
      <c r="A179" s="37"/>
      <c r="B179" s="38"/>
      <c r="C179" s="243" t="s">
        <v>318</v>
      </c>
      <c r="D179" s="243" t="s">
        <v>249</v>
      </c>
      <c r="E179" s="244" t="s">
        <v>319</v>
      </c>
      <c r="F179" s="245" t="s">
        <v>320</v>
      </c>
      <c r="G179" s="246" t="s">
        <v>155</v>
      </c>
      <c r="H179" s="247">
        <v>2</v>
      </c>
      <c r="I179" s="248"/>
      <c r="J179" s="249">
        <f>ROUND(I179*H179,2)</f>
        <v>0</v>
      </c>
      <c r="K179" s="245" t="s">
        <v>21</v>
      </c>
      <c r="L179" s="250"/>
      <c r="M179" s="251" t="s">
        <v>21</v>
      </c>
      <c r="N179" s="252" t="s">
        <v>48</v>
      </c>
      <c r="O179" s="83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5" t="s">
        <v>184</v>
      </c>
      <c r="AT179" s="225" t="s">
        <v>249</v>
      </c>
      <c r="AU179" s="225" t="s">
        <v>130</v>
      </c>
      <c r="AY179" s="16" t="s">
        <v>120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6" t="s">
        <v>82</v>
      </c>
      <c r="BK179" s="226">
        <f>ROUND(I179*H179,2)</f>
        <v>0</v>
      </c>
      <c r="BL179" s="16" t="s">
        <v>129</v>
      </c>
      <c r="BM179" s="225" t="s">
        <v>321</v>
      </c>
    </row>
    <row r="180" spans="1:47" s="2" customFormat="1" ht="12">
      <c r="A180" s="37"/>
      <c r="B180" s="38"/>
      <c r="C180" s="39"/>
      <c r="D180" s="227" t="s">
        <v>132</v>
      </c>
      <c r="E180" s="39"/>
      <c r="F180" s="228" t="s">
        <v>320</v>
      </c>
      <c r="G180" s="39"/>
      <c r="H180" s="39"/>
      <c r="I180" s="133"/>
      <c r="J180" s="39"/>
      <c r="K180" s="39"/>
      <c r="L180" s="43"/>
      <c r="M180" s="229"/>
      <c r="N180" s="230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132</v>
      </c>
      <c r="AU180" s="16" t="s">
        <v>130</v>
      </c>
    </row>
    <row r="181" spans="1:65" s="2" customFormat="1" ht="16.5" customHeight="1">
      <c r="A181" s="37"/>
      <c r="B181" s="38"/>
      <c r="C181" s="214" t="s">
        <v>307</v>
      </c>
      <c r="D181" s="214" t="s">
        <v>124</v>
      </c>
      <c r="E181" s="215" t="s">
        <v>322</v>
      </c>
      <c r="F181" s="216" t="s">
        <v>323</v>
      </c>
      <c r="G181" s="217" t="s">
        <v>155</v>
      </c>
      <c r="H181" s="218">
        <v>1</v>
      </c>
      <c r="I181" s="219"/>
      <c r="J181" s="220">
        <f>ROUND(I181*H181,2)</f>
        <v>0</v>
      </c>
      <c r="K181" s="216" t="s">
        <v>128</v>
      </c>
      <c r="L181" s="43"/>
      <c r="M181" s="221" t="s">
        <v>21</v>
      </c>
      <c r="N181" s="222" t="s">
        <v>48</v>
      </c>
      <c r="O181" s="83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5" t="s">
        <v>129</v>
      </c>
      <c r="AT181" s="225" t="s">
        <v>124</v>
      </c>
      <c r="AU181" s="225" t="s">
        <v>130</v>
      </c>
      <c r="AY181" s="16" t="s">
        <v>120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6" t="s">
        <v>82</v>
      </c>
      <c r="BK181" s="226">
        <f>ROUND(I181*H181,2)</f>
        <v>0</v>
      </c>
      <c r="BL181" s="16" t="s">
        <v>129</v>
      </c>
      <c r="BM181" s="225" t="s">
        <v>324</v>
      </c>
    </row>
    <row r="182" spans="1:47" s="2" customFormat="1" ht="12">
      <c r="A182" s="37"/>
      <c r="B182" s="38"/>
      <c r="C182" s="39"/>
      <c r="D182" s="227" t="s">
        <v>132</v>
      </c>
      <c r="E182" s="39"/>
      <c r="F182" s="228" t="s">
        <v>325</v>
      </c>
      <c r="G182" s="39"/>
      <c r="H182" s="39"/>
      <c r="I182" s="133"/>
      <c r="J182" s="39"/>
      <c r="K182" s="39"/>
      <c r="L182" s="43"/>
      <c r="M182" s="229"/>
      <c r="N182" s="230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132</v>
      </c>
      <c r="AU182" s="16" t="s">
        <v>130</v>
      </c>
    </row>
    <row r="183" spans="1:65" s="2" customFormat="1" ht="16.5" customHeight="1">
      <c r="A183" s="37"/>
      <c r="B183" s="38"/>
      <c r="C183" s="243" t="s">
        <v>326</v>
      </c>
      <c r="D183" s="243" t="s">
        <v>249</v>
      </c>
      <c r="E183" s="244" t="s">
        <v>327</v>
      </c>
      <c r="F183" s="245" t="s">
        <v>328</v>
      </c>
      <c r="G183" s="246" t="s">
        <v>155</v>
      </c>
      <c r="H183" s="247">
        <v>1</v>
      </c>
      <c r="I183" s="248"/>
      <c r="J183" s="249">
        <f>ROUND(I183*H183,2)</f>
        <v>0</v>
      </c>
      <c r="K183" s="245" t="s">
        <v>128</v>
      </c>
      <c r="L183" s="250"/>
      <c r="M183" s="251" t="s">
        <v>21</v>
      </c>
      <c r="N183" s="252" t="s">
        <v>48</v>
      </c>
      <c r="O183" s="83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5" t="s">
        <v>184</v>
      </c>
      <c r="AT183" s="225" t="s">
        <v>249</v>
      </c>
      <c r="AU183" s="225" t="s">
        <v>130</v>
      </c>
      <c r="AY183" s="16" t="s">
        <v>120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6" t="s">
        <v>82</v>
      </c>
      <c r="BK183" s="226">
        <f>ROUND(I183*H183,2)</f>
        <v>0</v>
      </c>
      <c r="BL183" s="16" t="s">
        <v>129</v>
      </c>
      <c r="BM183" s="225" t="s">
        <v>329</v>
      </c>
    </row>
    <row r="184" spans="1:47" s="2" customFormat="1" ht="12">
      <c r="A184" s="37"/>
      <c r="B184" s="38"/>
      <c r="C184" s="39"/>
      <c r="D184" s="227" t="s">
        <v>132</v>
      </c>
      <c r="E184" s="39"/>
      <c r="F184" s="228" t="s">
        <v>328</v>
      </c>
      <c r="G184" s="39"/>
      <c r="H184" s="39"/>
      <c r="I184" s="133"/>
      <c r="J184" s="39"/>
      <c r="K184" s="39"/>
      <c r="L184" s="43"/>
      <c r="M184" s="229"/>
      <c r="N184" s="230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132</v>
      </c>
      <c r="AU184" s="16" t="s">
        <v>130</v>
      </c>
    </row>
    <row r="185" spans="1:65" s="2" customFormat="1" ht="16.5" customHeight="1">
      <c r="A185" s="37"/>
      <c r="B185" s="38"/>
      <c r="C185" s="214" t="s">
        <v>330</v>
      </c>
      <c r="D185" s="214" t="s">
        <v>124</v>
      </c>
      <c r="E185" s="215" t="s">
        <v>331</v>
      </c>
      <c r="F185" s="216" t="s">
        <v>332</v>
      </c>
      <c r="G185" s="217" t="s">
        <v>127</v>
      </c>
      <c r="H185" s="218">
        <v>8</v>
      </c>
      <c r="I185" s="219"/>
      <c r="J185" s="220">
        <f>ROUND(I185*H185,2)</f>
        <v>0</v>
      </c>
      <c r="K185" s="216" t="s">
        <v>128</v>
      </c>
      <c r="L185" s="43"/>
      <c r="M185" s="221" t="s">
        <v>21</v>
      </c>
      <c r="N185" s="222" t="s">
        <v>48</v>
      </c>
      <c r="O185" s="83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5" t="s">
        <v>129</v>
      </c>
      <c r="AT185" s="225" t="s">
        <v>124</v>
      </c>
      <c r="AU185" s="225" t="s">
        <v>130</v>
      </c>
      <c r="AY185" s="16" t="s">
        <v>120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82</v>
      </c>
      <c r="BK185" s="226">
        <f>ROUND(I185*H185,2)</f>
        <v>0</v>
      </c>
      <c r="BL185" s="16" t="s">
        <v>129</v>
      </c>
      <c r="BM185" s="225" t="s">
        <v>333</v>
      </c>
    </row>
    <row r="186" spans="1:47" s="2" customFormat="1" ht="12">
      <c r="A186" s="37"/>
      <c r="B186" s="38"/>
      <c r="C186" s="39"/>
      <c r="D186" s="227" t="s">
        <v>132</v>
      </c>
      <c r="E186" s="39"/>
      <c r="F186" s="228" t="s">
        <v>334</v>
      </c>
      <c r="G186" s="39"/>
      <c r="H186" s="39"/>
      <c r="I186" s="133"/>
      <c r="J186" s="39"/>
      <c r="K186" s="39"/>
      <c r="L186" s="43"/>
      <c r="M186" s="229"/>
      <c r="N186" s="230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132</v>
      </c>
      <c r="AU186" s="16" t="s">
        <v>130</v>
      </c>
    </row>
    <row r="187" spans="1:65" s="2" customFormat="1" ht="16.5" customHeight="1">
      <c r="A187" s="37"/>
      <c r="B187" s="38"/>
      <c r="C187" s="243" t="s">
        <v>335</v>
      </c>
      <c r="D187" s="243" t="s">
        <v>249</v>
      </c>
      <c r="E187" s="244" t="s">
        <v>336</v>
      </c>
      <c r="F187" s="245" t="s">
        <v>337</v>
      </c>
      <c r="G187" s="246" t="s">
        <v>127</v>
      </c>
      <c r="H187" s="247">
        <v>8</v>
      </c>
      <c r="I187" s="248"/>
      <c r="J187" s="249">
        <f>ROUND(I187*H187,2)</f>
        <v>0</v>
      </c>
      <c r="K187" s="245" t="s">
        <v>128</v>
      </c>
      <c r="L187" s="250"/>
      <c r="M187" s="251" t="s">
        <v>21</v>
      </c>
      <c r="N187" s="252" t="s">
        <v>48</v>
      </c>
      <c r="O187" s="83"/>
      <c r="P187" s="223">
        <f>O187*H187</f>
        <v>0</v>
      </c>
      <c r="Q187" s="223">
        <v>0.0013</v>
      </c>
      <c r="R187" s="223">
        <f>Q187*H187</f>
        <v>0.0104</v>
      </c>
      <c r="S187" s="223">
        <v>0</v>
      </c>
      <c r="T187" s="22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5" t="s">
        <v>184</v>
      </c>
      <c r="AT187" s="225" t="s">
        <v>249</v>
      </c>
      <c r="AU187" s="225" t="s">
        <v>130</v>
      </c>
      <c r="AY187" s="16" t="s">
        <v>120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6" t="s">
        <v>82</v>
      </c>
      <c r="BK187" s="226">
        <f>ROUND(I187*H187,2)</f>
        <v>0</v>
      </c>
      <c r="BL187" s="16" t="s">
        <v>129</v>
      </c>
      <c r="BM187" s="225" t="s">
        <v>338</v>
      </c>
    </row>
    <row r="188" spans="1:47" s="2" customFormat="1" ht="12">
      <c r="A188" s="37"/>
      <c r="B188" s="38"/>
      <c r="C188" s="39"/>
      <c r="D188" s="227" t="s">
        <v>132</v>
      </c>
      <c r="E188" s="39"/>
      <c r="F188" s="228" t="s">
        <v>337</v>
      </c>
      <c r="G188" s="39"/>
      <c r="H188" s="39"/>
      <c r="I188" s="133"/>
      <c r="J188" s="39"/>
      <c r="K188" s="39"/>
      <c r="L188" s="43"/>
      <c r="M188" s="229"/>
      <c r="N188" s="230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132</v>
      </c>
      <c r="AU188" s="16" t="s">
        <v>130</v>
      </c>
    </row>
    <row r="189" spans="1:65" s="2" customFormat="1" ht="16.5" customHeight="1">
      <c r="A189" s="37"/>
      <c r="B189" s="38"/>
      <c r="C189" s="243" t="s">
        <v>339</v>
      </c>
      <c r="D189" s="243" t="s">
        <v>249</v>
      </c>
      <c r="E189" s="244" t="s">
        <v>340</v>
      </c>
      <c r="F189" s="245" t="s">
        <v>341</v>
      </c>
      <c r="G189" s="246" t="s">
        <v>127</v>
      </c>
      <c r="H189" s="247">
        <v>8</v>
      </c>
      <c r="I189" s="248"/>
      <c r="J189" s="249">
        <f>ROUND(I189*H189,2)</f>
        <v>0</v>
      </c>
      <c r="K189" s="245" t="s">
        <v>128</v>
      </c>
      <c r="L189" s="250"/>
      <c r="M189" s="251" t="s">
        <v>21</v>
      </c>
      <c r="N189" s="252" t="s">
        <v>48</v>
      </c>
      <c r="O189" s="83"/>
      <c r="P189" s="223">
        <f>O189*H189</f>
        <v>0</v>
      </c>
      <c r="Q189" s="223">
        <v>4E-05</v>
      </c>
      <c r="R189" s="223">
        <f>Q189*H189</f>
        <v>0.00032</v>
      </c>
      <c r="S189" s="223">
        <v>0</v>
      </c>
      <c r="T189" s="22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5" t="s">
        <v>184</v>
      </c>
      <c r="AT189" s="225" t="s">
        <v>249</v>
      </c>
      <c r="AU189" s="225" t="s">
        <v>130</v>
      </c>
      <c r="AY189" s="16" t="s">
        <v>120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6" t="s">
        <v>82</v>
      </c>
      <c r="BK189" s="226">
        <f>ROUND(I189*H189,2)</f>
        <v>0</v>
      </c>
      <c r="BL189" s="16" t="s">
        <v>129</v>
      </c>
      <c r="BM189" s="225" t="s">
        <v>342</v>
      </c>
    </row>
    <row r="190" spans="1:47" s="2" customFormat="1" ht="12">
      <c r="A190" s="37"/>
      <c r="B190" s="38"/>
      <c r="C190" s="39"/>
      <c r="D190" s="227" t="s">
        <v>132</v>
      </c>
      <c r="E190" s="39"/>
      <c r="F190" s="228" t="s">
        <v>341</v>
      </c>
      <c r="G190" s="39"/>
      <c r="H190" s="39"/>
      <c r="I190" s="133"/>
      <c r="J190" s="39"/>
      <c r="K190" s="39"/>
      <c r="L190" s="43"/>
      <c r="M190" s="229"/>
      <c r="N190" s="230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132</v>
      </c>
      <c r="AU190" s="16" t="s">
        <v>130</v>
      </c>
    </row>
    <row r="191" spans="1:65" s="2" customFormat="1" ht="16.5" customHeight="1">
      <c r="A191" s="37"/>
      <c r="B191" s="38"/>
      <c r="C191" s="243" t="s">
        <v>343</v>
      </c>
      <c r="D191" s="243" t="s">
        <v>249</v>
      </c>
      <c r="E191" s="244" t="s">
        <v>344</v>
      </c>
      <c r="F191" s="245" t="s">
        <v>345</v>
      </c>
      <c r="G191" s="246" t="s">
        <v>155</v>
      </c>
      <c r="H191" s="247">
        <v>1</v>
      </c>
      <c r="I191" s="248"/>
      <c r="J191" s="249">
        <f>ROUND(I191*H191,2)</f>
        <v>0</v>
      </c>
      <c r="K191" s="245" t="s">
        <v>21</v>
      </c>
      <c r="L191" s="250"/>
      <c r="M191" s="251" t="s">
        <v>21</v>
      </c>
      <c r="N191" s="252" t="s">
        <v>48</v>
      </c>
      <c r="O191" s="83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5" t="s">
        <v>184</v>
      </c>
      <c r="AT191" s="225" t="s">
        <v>249</v>
      </c>
      <c r="AU191" s="225" t="s">
        <v>130</v>
      </c>
      <c r="AY191" s="16" t="s">
        <v>120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6" t="s">
        <v>82</v>
      </c>
      <c r="BK191" s="226">
        <f>ROUND(I191*H191,2)</f>
        <v>0</v>
      </c>
      <c r="BL191" s="16" t="s">
        <v>129</v>
      </c>
      <c r="BM191" s="225" t="s">
        <v>346</v>
      </c>
    </row>
    <row r="192" spans="1:47" s="2" customFormat="1" ht="12">
      <c r="A192" s="37"/>
      <c r="B192" s="38"/>
      <c r="C192" s="39"/>
      <c r="D192" s="227" t="s">
        <v>132</v>
      </c>
      <c r="E192" s="39"/>
      <c r="F192" s="228" t="s">
        <v>345</v>
      </c>
      <c r="G192" s="39"/>
      <c r="H192" s="39"/>
      <c r="I192" s="133"/>
      <c r="J192" s="39"/>
      <c r="K192" s="39"/>
      <c r="L192" s="43"/>
      <c r="M192" s="229"/>
      <c r="N192" s="230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132</v>
      </c>
      <c r="AU192" s="16" t="s">
        <v>130</v>
      </c>
    </row>
    <row r="193" spans="1:63" s="12" customFormat="1" ht="20.85" customHeight="1">
      <c r="A193" s="12"/>
      <c r="B193" s="198"/>
      <c r="C193" s="199"/>
      <c r="D193" s="200" t="s">
        <v>76</v>
      </c>
      <c r="E193" s="212" t="s">
        <v>152</v>
      </c>
      <c r="F193" s="212" t="s">
        <v>347</v>
      </c>
      <c r="G193" s="199"/>
      <c r="H193" s="199"/>
      <c r="I193" s="202"/>
      <c r="J193" s="213">
        <f>BK193</f>
        <v>0</v>
      </c>
      <c r="K193" s="199"/>
      <c r="L193" s="204"/>
      <c r="M193" s="205"/>
      <c r="N193" s="206"/>
      <c r="O193" s="206"/>
      <c r="P193" s="207">
        <f>SUM(P194:P220)</f>
        <v>0</v>
      </c>
      <c r="Q193" s="206"/>
      <c r="R193" s="207">
        <f>SUM(R194:R220)</f>
        <v>38.84605</v>
      </c>
      <c r="S193" s="206"/>
      <c r="T193" s="208">
        <f>SUM(T194:T220)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9" t="s">
        <v>82</v>
      </c>
      <c r="AT193" s="210" t="s">
        <v>76</v>
      </c>
      <c r="AU193" s="210" t="s">
        <v>88</v>
      </c>
      <c r="AY193" s="209" t="s">
        <v>120</v>
      </c>
      <c r="BK193" s="211">
        <f>SUM(BK194:BK220)</f>
        <v>0</v>
      </c>
    </row>
    <row r="194" spans="1:65" s="2" customFormat="1" ht="16.5" customHeight="1">
      <c r="A194" s="37"/>
      <c r="B194" s="38"/>
      <c r="C194" s="214" t="s">
        <v>348</v>
      </c>
      <c r="D194" s="214" t="s">
        <v>124</v>
      </c>
      <c r="E194" s="215" t="s">
        <v>349</v>
      </c>
      <c r="F194" s="216" t="s">
        <v>350</v>
      </c>
      <c r="G194" s="217" t="s">
        <v>136</v>
      </c>
      <c r="H194" s="218">
        <v>118</v>
      </c>
      <c r="I194" s="219"/>
      <c r="J194" s="220">
        <f>ROUND(I194*H194,2)</f>
        <v>0</v>
      </c>
      <c r="K194" s="216" t="s">
        <v>128</v>
      </c>
      <c r="L194" s="43"/>
      <c r="M194" s="221" t="s">
        <v>21</v>
      </c>
      <c r="N194" s="222" t="s">
        <v>48</v>
      </c>
      <c r="O194" s="83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5" t="s">
        <v>129</v>
      </c>
      <c r="AT194" s="225" t="s">
        <v>124</v>
      </c>
      <c r="AU194" s="225" t="s">
        <v>130</v>
      </c>
      <c r="AY194" s="16" t="s">
        <v>120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6" t="s">
        <v>82</v>
      </c>
      <c r="BK194" s="226">
        <f>ROUND(I194*H194,2)</f>
        <v>0</v>
      </c>
      <c r="BL194" s="16" t="s">
        <v>129</v>
      </c>
      <c r="BM194" s="225" t="s">
        <v>351</v>
      </c>
    </row>
    <row r="195" spans="1:47" s="2" customFormat="1" ht="12">
      <c r="A195" s="37"/>
      <c r="B195" s="38"/>
      <c r="C195" s="39"/>
      <c r="D195" s="227" t="s">
        <v>132</v>
      </c>
      <c r="E195" s="39"/>
      <c r="F195" s="228" t="s">
        <v>352</v>
      </c>
      <c r="G195" s="39"/>
      <c r="H195" s="39"/>
      <c r="I195" s="133"/>
      <c r="J195" s="39"/>
      <c r="K195" s="39"/>
      <c r="L195" s="43"/>
      <c r="M195" s="229"/>
      <c r="N195" s="230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132</v>
      </c>
      <c r="AU195" s="16" t="s">
        <v>130</v>
      </c>
    </row>
    <row r="196" spans="1:65" s="2" customFormat="1" ht="16.5" customHeight="1">
      <c r="A196" s="37"/>
      <c r="B196" s="38"/>
      <c r="C196" s="214" t="s">
        <v>353</v>
      </c>
      <c r="D196" s="214" t="s">
        <v>124</v>
      </c>
      <c r="E196" s="215" t="s">
        <v>354</v>
      </c>
      <c r="F196" s="216" t="s">
        <v>355</v>
      </c>
      <c r="G196" s="217" t="s">
        <v>136</v>
      </c>
      <c r="H196" s="218">
        <v>44</v>
      </c>
      <c r="I196" s="219"/>
      <c r="J196" s="220">
        <f>ROUND(I196*H196,2)</f>
        <v>0</v>
      </c>
      <c r="K196" s="216" t="s">
        <v>128</v>
      </c>
      <c r="L196" s="43"/>
      <c r="M196" s="221" t="s">
        <v>21</v>
      </c>
      <c r="N196" s="222" t="s">
        <v>48</v>
      </c>
      <c r="O196" s="83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5" t="s">
        <v>129</v>
      </c>
      <c r="AT196" s="225" t="s">
        <v>124</v>
      </c>
      <c r="AU196" s="225" t="s">
        <v>130</v>
      </c>
      <c r="AY196" s="16" t="s">
        <v>120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6" t="s">
        <v>82</v>
      </c>
      <c r="BK196" s="226">
        <f>ROUND(I196*H196,2)</f>
        <v>0</v>
      </c>
      <c r="BL196" s="16" t="s">
        <v>129</v>
      </c>
      <c r="BM196" s="225" t="s">
        <v>356</v>
      </c>
    </row>
    <row r="197" spans="1:47" s="2" customFormat="1" ht="12">
      <c r="A197" s="37"/>
      <c r="B197" s="38"/>
      <c r="C197" s="39"/>
      <c r="D197" s="227" t="s">
        <v>132</v>
      </c>
      <c r="E197" s="39"/>
      <c r="F197" s="228" t="s">
        <v>357</v>
      </c>
      <c r="G197" s="39"/>
      <c r="H197" s="39"/>
      <c r="I197" s="133"/>
      <c r="J197" s="39"/>
      <c r="K197" s="39"/>
      <c r="L197" s="43"/>
      <c r="M197" s="229"/>
      <c r="N197" s="230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132</v>
      </c>
      <c r="AU197" s="16" t="s">
        <v>130</v>
      </c>
    </row>
    <row r="198" spans="1:51" s="13" customFormat="1" ht="12">
      <c r="A198" s="13"/>
      <c r="B198" s="232"/>
      <c r="C198" s="233"/>
      <c r="D198" s="227" t="s">
        <v>141</v>
      </c>
      <c r="E198" s="234" t="s">
        <v>21</v>
      </c>
      <c r="F198" s="235" t="s">
        <v>358</v>
      </c>
      <c r="G198" s="233"/>
      <c r="H198" s="236">
        <v>44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141</v>
      </c>
      <c r="AU198" s="242" t="s">
        <v>130</v>
      </c>
      <c r="AV198" s="13" t="s">
        <v>88</v>
      </c>
      <c r="AW198" s="13" t="s">
        <v>36</v>
      </c>
      <c r="AX198" s="13" t="s">
        <v>82</v>
      </c>
      <c r="AY198" s="242" t="s">
        <v>120</v>
      </c>
    </row>
    <row r="199" spans="1:65" s="2" customFormat="1" ht="16.5" customHeight="1">
      <c r="A199" s="37"/>
      <c r="B199" s="38"/>
      <c r="C199" s="214" t="s">
        <v>359</v>
      </c>
      <c r="D199" s="214" t="s">
        <v>124</v>
      </c>
      <c r="E199" s="215" t="s">
        <v>360</v>
      </c>
      <c r="F199" s="216" t="s">
        <v>361</v>
      </c>
      <c r="G199" s="217" t="s">
        <v>136</v>
      </c>
      <c r="H199" s="218">
        <v>149</v>
      </c>
      <c r="I199" s="219"/>
      <c r="J199" s="220">
        <f>ROUND(I199*H199,2)</f>
        <v>0</v>
      </c>
      <c r="K199" s="216" t="s">
        <v>128</v>
      </c>
      <c r="L199" s="43"/>
      <c r="M199" s="221" t="s">
        <v>21</v>
      </c>
      <c r="N199" s="222" t="s">
        <v>48</v>
      </c>
      <c r="O199" s="83"/>
      <c r="P199" s="223">
        <f>O199*H199</f>
        <v>0</v>
      </c>
      <c r="Q199" s="223">
        <v>0.08565</v>
      </c>
      <c r="R199" s="223">
        <f>Q199*H199</f>
        <v>12.76185</v>
      </c>
      <c r="S199" s="223">
        <v>0</v>
      </c>
      <c r="T199" s="22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5" t="s">
        <v>129</v>
      </c>
      <c r="AT199" s="225" t="s">
        <v>124</v>
      </c>
      <c r="AU199" s="225" t="s">
        <v>130</v>
      </c>
      <c r="AY199" s="16" t="s">
        <v>120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6" t="s">
        <v>82</v>
      </c>
      <c r="BK199" s="226">
        <f>ROUND(I199*H199,2)</f>
        <v>0</v>
      </c>
      <c r="BL199" s="16" t="s">
        <v>129</v>
      </c>
      <c r="BM199" s="225" t="s">
        <v>362</v>
      </c>
    </row>
    <row r="200" spans="1:47" s="2" customFormat="1" ht="12">
      <c r="A200" s="37"/>
      <c r="B200" s="38"/>
      <c r="C200" s="39"/>
      <c r="D200" s="227" t="s">
        <v>132</v>
      </c>
      <c r="E200" s="39"/>
      <c r="F200" s="228" t="s">
        <v>363</v>
      </c>
      <c r="G200" s="39"/>
      <c r="H200" s="39"/>
      <c r="I200" s="133"/>
      <c r="J200" s="39"/>
      <c r="K200" s="39"/>
      <c r="L200" s="43"/>
      <c r="M200" s="229"/>
      <c r="N200" s="230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132</v>
      </c>
      <c r="AU200" s="16" t="s">
        <v>130</v>
      </c>
    </row>
    <row r="201" spans="1:51" s="13" customFormat="1" ht="12">
      <c r="A201" s="13"/>
      <c r="B201" s="232"/>
      <c r="C201" s="233"/>
      <c r="D201" s="227" t="s">
        <v>141</v>
      </c>
      <c r="E201" s="234" t="s">
        <v>21</v>
      </c>
      <c r="F201" s="235" t="s">
        <v>364</v>
      </c>
      <c r="G201" s="233"/>
      <c r="H201" s="236">
        <v>149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141</v>
      </c>
      <c r="AU201" s="242" t="s">
        <v>130</v>
      </c>
      <c r="AV201" s="13" t="s">
        <v>88</v>
      </c>
      <c r="AW201" s="13" t="s">
        <v>36</v>
      </c>
      <c r="AX201" s="13" t="s">
        <v>82</v>
      </c>
      <c r="AY201" s="242" t="s">
        <v>120</v>
      </c>
    </row>
    <row r="202" spans="1:65" s="2" customFormat="1" ht="16.5" customHeight="1">
      <c r="A202" s="37"/>
      <c r="B202" s="38"/>
      <c r="C202" s="243" t="s">
        <v>365</v>
      </c>
      <c r="D202" s="243" t="s">
        <v>249</v>
      </c>
      <c r="E202" s="244" t="s">
        <v>366</v>
      </c>
      <c r="F202" s="245" t="s">
        <v>367</v>
      </c>
      <c r="G202" s="246" t="s">
        <v>136</v>
      </c>
      <c r="H202" s="247">
        <v>141</v>
      </c>
      <c r="I202" s="248"/>
      <c r="J202" s="249">
        <f>ROUND(I202*H202,2)</f>
        <v>0</v>
      </c>
      <c r="K202" s="245" t="s">
        <v>128</v>
      </c>
      <c r="L202" s="250"/>
      <c r="M202" s="251" t="s">
        <v>21</v>
      </c>
      <c r="N202" s="252" t="s">
        <v>48</v>
      </c>
      <c r="O202" s="83"/>
      <c r="P202" s="223">
        <f>O202*H202</f>
        <v>0</v>
      </c>
      <c r="Q202" s="223">
        <v>0.176</v>
      </c>
      <c r="R202" s="223">
        <f>Q202*H202</f>
        <v>24.816</v>
      </c>
      <c r="S202" s="223">
        <v>0</v>
      </c>
      <c r="T202" s="22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5" t="s">
        <v>184</v>
      </c>
      <c r="AT202" s="225" t="s">
        <v>249</v>
      </c>
      <c r="AU202" s="225" t="s">
        <v>130</v>
      </c>
      <c r="AY202" s="16" t="s">
        <v>120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6" t="s">
        <v>82</v>
      </c>
      <c r="BK202" s="226">
        <f>ROUND(I202*H202,2)</f>
        <v>0</v>
      </c>
      <c r="BL202" s="16" t="s">
        <v>129</v>
      </c>
      <c r="BM202" s="225" t="s">
        <v>368</v>
      </c>
    </row>
    <row r="203" spans="1:47" s="2" customFormat="1" ht="12">
      <c r="A203" s="37"/>
      <c r="B203" s="38"/>
      <c r="C203" s="39"/>
      <c r="D203" s="227" t="s">
        <v>132</v>
      </c>
      <c r="E203" s="39"/>
      <c r="F203" s="228" t="s">
        <v>367</v>
      </c>
      <c r="G203" s="39"/>
      <c r="H203" s="39"/>
      <c r="I203" s="133"/>
      <c r="J203" s="39"/>
      <c r="K203" s="39"/>
      <c r="L203" s="43"/>
      <c r="M203" s="229"/>
      <c r="N203" s="230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132</v>
      </c>
      <c r="AU203" s="16" t="s">
        <v>130</v>
      </c>
    </row>
    <row r="204" spans="1:65" s="2" customFormat="1" ht="16.5" customHeight="1">
      <c r="A204" s="37"/>
      <c r="B204" s="38"/>
      <c r="C204" s="243" t="s">
        <v>369</v>
      </c>
      <c r="D204" s="243" t="s">
        <v>249</v>
      </c>
      <c r="E204" s="244" t="s">
        <v>370</v>
      </c>
      <c r="F204" s="245" t="s">
        <v>371</v>
      </c>
      <c r="G204" s="246" t="s">
        <v>136</v>
      </c>
      <c r="H204" s="247">
        <v>7</v>
      </c>
      <c r="I204" s="248"/>
      <c r="J204" s="249">
        <f>ROUND(I204*H204,2)</f>
        <v>0</v>
      </c>
      <c r="K204" s="245" t="s">
        <v>128</v>
      </c>
      <c r="L204" s="250"/>
      <c r="M204" s="251" t="s">
        <v>21</v>
      </c>
      <c r="N204" s="252" t="s">
        <v>48</v>
      </c>
      <c r="O204" s="83"/>
      <c r="P204" s="223">
        <f>O204*H204</f>
        <v>0</v>
      </c>
      <c r="Q204" s="223">
        <v>0.175</v>
      </c>
      <c r="R204" s="223">
        <f>Q204*H204</f>
        <v>1.2249999999999999</v>
      </c>
      <c r="S204" s="223">
        <v>0</v>
      </c>
      <c r="T204" s="22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5" t="s">
        <v>184</v>
      </c>
      <c r="AT204" s="225" t="s">
        <v>249</v>
      </c>
      <c r="AU204" s="225" t="s">
        <v>130</v>
      </c>
      <c r="AY204" s="16" t="s">
        <v>120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6" t="s">
        <v>82</v>
      </c>
      <c r="BK204" s="226">
        <f>ROUND(I204*H204,2)</f>
        <v>0</v>
      </c>
      <c r="BL204" s="16" t="s">
        <v>129</v>
      </c>
      <c r="BM204" s="225" t="s">
        <v>372</v>
      </c>
    </row>
    <row r="205" spans="1:47" s="2" customFormat="1" ht="12">
      <c r="A205" s="37"/>
      <c r="B205" s="38"/>
      <c r="C205" s="39"/>
      <c r="D205" s="227" t="s">
        <v>132</v>
      </c>
      <c r="E205" s="39"/>
      <c r="F205" s="228" t="s">
        <v>371</v>
      </c>
      <c r="G205" s="39"/>
      <c r="H205" s="39"/>
      <c r="I205" s="133"/>
      <c r="J205" s="39"/>
      <c r="K205" s="39"/>
      <c r="L205" s="43"/>
      <c r="M205" s="229"/>
      <c r="N205" s="230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132</v>
      </c>
      <c r="AU205" s="16" t="s">
        <v>130</v>
      </c>
    </row>
    <row r="206" spans="1:65" s="2" customFormat="1" ht="16.5" customHeight="1">
      <c r="A206" s="37"/>
      <c r="B206" s="38"/>
      <c r="C206" s="243" t="s">
        <v>373</v>
      </c>
      <c r="D206" s="243" t="s">
        <v>249</v>
      </c>
      <c r="E206" s="244" t="s">
        <v>374</v>
      </c>
      <c r="F206" s="245" t="s">
        <v>375</v>
      </c>
      <c r="G206" s="246" t="s">
        <v>136</v>
      </c>
      <c r="H206" s="247">
        <v>6</v>
      </c>
      <c r="I206" s="248"/>
      <c r="J206" s="249">
        <f>ROUND(I206*H206,2)</f>
        <v>0</v>
      </c>
      <c r="K206" s="245" t="s">
        <v>21</v>
      </c>
      <c r="L206" s="250"/>
      <c r="M206" s="251" t="s">
        <v>21</v>
      </c>
      <c r="N206" s="252" t="s">
        <v>48</v>
      </c>
      <c r="O206" s="83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5" t="s">
        <v>184</v>
      </c>
      <c r="AT206" s="225" t="s">
        <v>249</v>
      </c>
      <c r="AU206" s="225" t="s">
        <v>130</v>
      </c>
      <c r="AY206" s="16" t="s">
        <v>120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6" t="s">
        <v>82</v>
      </c>
      <c r="BK206" s="226">
        <f>ROUND(I206*H206,2)</f>
        <v>0</v>
      </c>
      <c r="BL206" s="16" t="s">
        <v>129</v>
      </c>
      <c r="BM206" s="225" t="s">
        <v>376</v>
      </c>
    </row>
    <row r="207" spans="1:47" s="2" customFormat="1" ht="12">
      <c r="A207" s="37"/>
      <c r="B207" s="38"/>
      <c r="C207" s="39"/>
      <c r="D207" s="227" t="s">
        <v>132</v>
      </c>
      <c r="E207" s="39"/>
      <c r="F207" s="228" t="s">
        <v>375</v>
      </c>
      <c r="G207" s="39"/>
      <c r="H207" s="39"/>
      <c r="I207" s="133"/>
      <c r="J207" s="39"/>
      <c r="K207" s="39"/>
      <c r="L207" s="43"/>
      <c r="M207" s="229"/>
      <c r="N207" s="230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132</v>
      </c>
      <c r="AU207" s="16" t="s">
        <v>130</v>
      </c>
    </row>
    <row r="208" spans="1:65" s="2" customFormat="1" ht="16.5" customHeight="1">
      <c r="A208" s="37"/>
      <c r="B208" s="38"/>
      <c r="C208" s="214" t="s">
        <v>377</v>
      </c>
      <c r="D208" s="214" t="s">
        <v>124</v>
      </c>
      <c r="E208" s="215" t="s">
        <v>378</v>
      </c>
      <c r="F208" s="216" t="s">
        <v>379</v>
      </c>
      <c r="G208" s="217" t="s">
        <v>136</v>
      </c>
      <c r="H208" s="218">
        <v>26</v>
      </c>
      <c r="I208" s="219"/>
      <c r="J208" s="220">
        <f>ROUND(I208*H208,2)</f>
        <v>0</v>
      </c>
      <c r="K208" s="216" t="s">
        <v>128</v>
      </c>
      <c r="L208" s="43"/>
      <c r="M208" s="221" t="s">
        <v>21</v>
      </c>
      <c r="N208" s="222" t="s">
        <v>48</v>
      </c>
      <c r="O208" s="83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5" t="s">
        <v>129</v>
      </c>
      <c r="AT208" s="225" t="s">
        <v>124</v>
      </c>
      <c r="AU208" s="225" t="s">
        <v>130</v>
      </c>
      <c r="AY208" s="16" t="s">
        <v>120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6" t="s">
        <v>82</v>
      </c>
      <c r="BK208" s="226">
        <f>ROUND(I208*H208,2)</f>
        <v>0</v>
      </c>
      <c r="BL208" s="16" t="s">
        <v>129</v>
      </c>
      <c r="BM208" s="225" t="s">
        <v>380</v>
      </c>
    </row>
    <row r="209" spans="1:47" s="2" customFormat="1" ht="12">
      <c r="A209" s="37"/>
      <c r="B209" s="38"/>
      <c r="C209" s="39"/>
      <c r="D209" s="227" t="s">
        <v>132</v>
      </c>
      <c r="E209" s="39"/>
      <c r="F209" s="228" t="s">
        <v>381</v>
      </c>
      <c r="G209" s="39"/>
      <c r="H209" s="39"/>
      <c r="I209" s="133"/>
      <c r="J209" s="39"/>
      <c r="K209" s="39"/>
      <c r="L209" s="43"/>
      <c r="M209" s="229"/>
      <c r="N209" s="230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132</v>
      </c>
      <c r="AU209" s="16" t="s">
        <v>130</v>
      </c>
    </row>
    <row r="210" spans="1:51" s="13" customFormat="1" ht="12">
      <c r="A210" s="13"/>
      <c r="B210" s="232"/>
      <c r="C210" s="233"/>
      <c r="D210" s="227" t="s">
        <v>141</v>
      </c>
      <c r="E210" s="234" t="s">
        <v>21</v>
      </c>
      <c r="F210" s="235" t="s">
        <v>382</v>
      </c>
      <c r="G210" s="233"/>
      <c r="H210" s="236">
        <v>26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141</v>
      </c>
      <c r="AU210" s="242" t="s">
        <v>130</v>
      </c>
      <c r="AV210" s="13" t="s">
        <v>88</v>
      </c>
      <c r="AW210" s="13" t="s">
        <v>36</v>
      </c>
      <c r="AX210" s="13" t="s">
        <v>82</v>
      </c>
      <c r="AY210" s="242" t="s">
        <v>120</v>
      </c>
    </row>
    <row r="211" spans="1:65" s="2" customFormat="1" ht="16.5" customHeight="1">
      <c r="A211" s="37"/>
      <c r="B211" s="38"/>
      <c r="C211" s="214" t="s">
        <v>383</v>
      </c>
      <c r="D211" s="214" t="s">
        <v>124</v>
      </c>
      <c r="E211" s="215" t="s">
        <v>384</v>
      </c>
      <c r="F211" s="216" t="s">
        <v>385</v>
      </c>
      <c r="G211" s="217" t="s">
        <v>136</v>
      </c>
      <c r="H211" s="218">
        <v>26</v>
      </c>
      <c r="I211" s="219"/>
      <c r="J211" s="220">
        <f>ROUND(I211*H211,2)</f>
        <v>0</v>
      </c>
      <c r="K211" s="216" t="s">
        <v>128</v>
      </c>
      <c r="L211" s="43"/>
      <c r="M211" s="221" t="s">
        <v>21</v>
      </c>
      <c r="N211" s="222" t="s">
        <v>48</v>
      </c>
      <c r="O211" s="83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5" t="s">
        <v>129</v>
      </c>
      <c r="AT211" s="225" t="s">
        <v>124</v>
      </c>
      <c r="AU211" s="225" t="s">
        <v>130</v>
      </c>
      <c r="AY211" s="16" t="s">
        <v>120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6" t="s">
        <v>82</v>
      </c>
      <c r="BK211" s="226">
        <f>ROUND(I211*H211,2)</f>
        <v>0</v>
      </c>
      <c r="BL211" s="16" t="s">
        <v>129</v>
      </c>
      <c r="BM211" s="225" t="s">
        <v>386</v>
      </c>
    </row>
    <row r="212" spans="1:47" s="2" customFormat="1" ht="12">
      <c r="A212" s="37"/>
      <c r="B212" s="38"/>
      <c r="C212" s="39"/>
      <c r="D212" s="227" t="s">
        <v>132</v>
      </c>
      <c r="E212" s="39"/>
      <c r="F212" s="228" t="s">
        <v>387</v>
      </c>
      <c r="G212" s="39"/>
      <c r="H212" s="39"/>
      <c r="I212" s="133"/>
      <c r="J212" s="39"/>
      <c r="K212" s="39"/>
      <c r="L212" s="43"/>
      <c r="M212" s="229"/>
      <c r="N212" s="230"/>
      <c r="O212" s="83"/>
      <c r="P212" s="83"/>
      <c r="Q212" s="83"/>
      <c r="R212" s="83"/>
      <c r="S212" s="83"/>
      <c r="T212" s="8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132</v>
      </c>
      <c r="AU212" s="16" t="s">
        <v>130</v>
      </c>
    </row>
    <row r="213" spans="1:65" s="2" customFormat="1" ht="16.5" customHeight="1">
      <c r="A213" s="37"/>
      <c r="B213" s="38"/>
      <c r="C213" s="214" t="s">
        <v>388</v>
      </c>
      <c r="D213" s="214" t="s">
        <v>124</v>
      </c>
      <c r="E213" s="215" t="s">
        <v>389</v>
      </c>
      <c r="F213" s="216" t="s">
        <v>390</v>
      </c>
      <c r="G213" s="217" t="s">
        <v>136</v>
      </c>
      <c r="H213" s="218">
        <v>26</v>
      </c>
      <c r="I213" s="219"/>
      <c r="J213" s="220">
        <f>ROUND(I213*H213,2)</f>
        <v>0</v>
      </c>
      <c r="K213" s="216" t="s">
        <v>128</v>
      </c>
      <c r="L213" s="43"/>
      <c r="M213" s="221" t="s">
        <v>21</v>
      </c>
      <c r="N213" s="222" t="s">
        <v>48</v>
      </c>
      <c r="O213" s="83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5" t="s">
        <v>129</v>
      </c>
      <c r="AT213" s="225" t="s">
        <v>124</v>
      </c>
      <c r="AU213" s="225" t="s">
        <v>130</v>
      </c>
      <c r="AY213" s="16" t="s">
        <v>120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6" t="s">
        <v>82</v>
      </c>
      <c r="BK213" s="226">
        <f>ROUND(I213*H213,2)</f>
        <v>0</v>
      </c>
      <c r="BL213" s="16" t="s">
        <v>129</v>
      </c>
      <c r="BM213" s="225" t="s">
        <v>391</v>
      </c>
    </row>
    <row r="214" spans="1:47" s="2" customFormat="1" ht="12">
      <c r="A214" s="37"/>
      <c r="B214" s="38"/>
      <c r="C214" s="39"/>
      <c r="D214" s="227" t="s">
        <v>132</v>
      </c>
      <c r="E214" s="39"/>
      <c r="F214" s="228" t="s">
        <v>392</v>
      </c>
      <c r="G214" s="39"/>
      <c r="H214" s="39"/>
      <c r="I214" s="133"/>
      <c r="J214" s="39"/>
      <c r="K214" s="39"/>
      <c r="L214" s="43"/>
      <c r="M214" s="229"/>
      <c r="N214" s="230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132</v>
      </c>
      <c r="AU214" s="16" t="s">
        <v>130</v>
      </c>
    </row>
    <row r="215" spans="1:65" s="2" customFormat="1" ht="16.5" customHeight="1">
      <c r="A215" s="37"/>
      <c r="B215" s="38"/>
      <c r="C215" s="214" t="s">
        <v>393</v>
      </c>
      <c r="D215" s="214" t="s">
        <v>124</v>
      </c>
      <c r="E215" s="215" t="s">
        <v>394</v>
      </c>
      <c r="F215" s="216" t="s">
        <v>395</v>
      </c>
      <c r="G215" s="217" t="s">
        <v>136</v>
      </c>
      <c r="H215" s="218">
        <v>26</v>
      </c>
      <c r="I215" s="219"/>
      <c r="J215" s="220">
        <f>ROUND(I215*H215,2)</f>
        <v>0</v>
      </c>
      <c r="K215" s="216" t="s">
        <v>128</v>
      </c>
      <c r="L215" s="43"/>
      <c r="M215" s="221" t="s">
        <v>21</v>
      </c>
      <c r="N215" s="222" t="s">
        <v>48</v>
      </c>
      <c r="O215" s="83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5" t="s">
        <v>129</v>
      </c>
      <c r="AT215" s="225" t="s">
        <v>124</v>
      </c>
      <c r="AU215" s="225" t="s">
        <v>130</v>
      </c>
      <c r="AY215" s="16" t="s">
        <v>120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6" t="s">
        <v>82</v>
      </c>
      <c r="BK215" s="226">
        <f>ROUND(I215*H215,2)</f>
        <v>0</v>
      </c>
      <c r="BL215" s="16" t="s">
        <v>129</v>
      </c>
      <c r="BM215" s="225" t="s">
        <v>396</v>
      </c>
    </row>
    <row r="216" spans="1:47" s="2" customFormat="1" ht="12">
      <c r="A216" s="37"/>
      <c r="B216" s="38"/>
      <c r="C216" s="39"/>
      <c r="D216" s="227" t="s">
        <v>132</v>
      </c>
      <c r="E216" s="39"/>
      <c r="F216" s="228" t="s">
        <v>397</v>
      </c>
      <c r="G216" s="39"/>
      <c r="H216" s="39"/>
      <c r="I216" s="133"/>
      <c r="J216" s="39"/>
      <c r="K216" s="39"/>
      <c r="L216" s="43"/>
      <c r="M216" s="229"/>
      <c r="N216" s="230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132</v>
      </c>
      <c r="AU216" s="16" t="s">
        <v>130</v>
      </c>
    </row>
    <row r="217" spans="1:65" s="2" customFormat="1" ht="16.5" customHeight="1">
      <c r="A217" s="37"/>
      <c r="B217" s="38"/>
      <c r="C217" s="214" t="s">
        <v>398</v>
      </c>
      <c r="D217" s="214" t="s">
        <v>124</v>
      </c>
      <c r="E217" s="215" t="s">
        <v>399</v>
      </c>
      <c r="F217" s="216" t="s">
        <v>400</v>
      </c>
      <c r="G217" s="217" t="s">
        <v>127</v>
      </c>
      <c r="H217" s="218">
        <v>72</v>
      </c>
      <c r="I217" s="219"/>
      <c r="J217" s="220">
        <f>ROUND(I217*H217,2)</f>
        <v>0</v>
      </c>
      <c r="K217" s="216" t="s">
        <v>128</v>
      </c>
      <c r="L217" s="43"/>
      <c r="M217" s="221" t="s">
        <v>21</v>
      </c>
      <c r="N217" s="222" t="s">
        <v>48</v>
      </c>
      <c r="O217" s="83"/>
      <c r="P217" s="223">
        <f>O217*H217</f>
        <v>0</v>
      </c>
      <c r="Q217" s="223">
        <v>0.0006</v>
      </c>
      <c r="R217" s="223">
        <f>Q217*H217</f>
        <v>0.043199999999999995</v>
      </c>
      <c r="S217" s="223">
        <v>0</v>
      </c>
      <c r="T217" s="22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5" t="s">
        <v>129</v>
      </c>
      <c r="AT217" s="225" t="s">
        <v>124</v>
      </c>
      <c r="AU217" s="225" t="s">
        <v>130</v>
      </c>
      <c r="AY217" s="16" t="s">
        <v>120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6" t="s">
        <v>82</v>
      </c>
      <c r="BK217" s="226">
        <f>ROUND(I217*H217,2)</f>
        <v>0</v>
      </c>
      <c r="BL217" s="16" t="s">
        <v>129</v>
      </c>
      <c r="BM217" s="225" t="s">
        <v>401</v>
      </c>
    </row>
    <row r="218" spans="1:47" s="2" customFormat="1" ht="12">
      <c r="A218" s="37"/>
      <c r="B218" s="38"/>
      <c r="C218" s="39"/>
      <c r="D218" s="227" t="s">
        <v>132</v>
      </c>
      <c r="E218" s="39"/>
      <c r="F218" s="228" t="s">
        <v>402</v>
      </c>
      <c r="G218" s="39"/>
      <c r="H218" s="39"/>
      <c r="I218" s="133"/>
      <c r="J218" s="39"/>
      <c r="K218" s="39"/>
      <c r="L218" s="43"/>
      <c r="M218" s="229"/>
      <c r="N218" s="230"/>
      <c r="O218" s="83"/>
      <c r="P218" s="83"/>
      <c r="Q218" s="83"/>
      <c r="R218" s="83"/>
      <c r="S218" s="83"/>
      <c r="T218" s="84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132</v>
      </c>
      <c r="AU218" s="16" t="s">
        <v>130</v>
      </c>
    </row>
    <row r="219" spans="1:65" s="2" customFormat="1" ht="16.5" customHeight="1">
      <c r="A219" s="37"/>
      <c r="B219" s="38"/>
      <c r="C219" s="214" t="s">
        <v>403</v>
      </c>
      <c r="D219" s="214" t="s">
        <v>124</v>
      </c>
      <c r="E219" s="215" t="s">
        <v>285</v>
      </c>
      <c r="F219" s="216" t="s">
        <v>286</v>
      </c>
      <c r="G219" s="217" t="s">
        <v>155</v>
      </c>
      <c r="H219" s="218">
        <v>1</v>
      </c>
      <c r="I219" s="219"/>
      <c r="J219" s="220">
        <f>ROUND(I219*H219,2)</f>
        <v>0</v>
      </c>
      <c r="K219" s="216" t="s">
        <v>128</v>
      </c>
      <c r="L219" s="43"/>
      <c r="M219" s="221" t="s">
        <v>21</v>
      </c>
      <c r="N219" s="222" t="s">
        <v>48</v>
      </c>
      <c r="O219" s="83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5" t="s">
        <v>287</v>
      </c>
      <c r="AT219" s="225" t="s">
        <v>124</v>
      </c>
      <c r="AU219" s="225" t="s">
        <v>130</v>
      </c>
      <c r="AY219" s="16" t="s">
        <v>120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6" t="s">
        <v>82</v>
      </c>
      <c r="BK219" s="226">
        <f>ROUND(I219*H219,2)</f>
        <v>0</v>
      </c>
      <c r="BL219" s="16" t="s">
        <v>287</v>
      </c>
      <c r="BM219" s="225" t="s">
        <v>404</v>
      </c>
    </row>
    <row r="220" spans="1:47" s="2" customFormat="1" ht="12">
      <c r="A220" s="37"/>
      <c r="B220" s="38"/>
      <c r="C220" s="39"/>
      <c r="D220" s="227" t="s">
        <v>132</v>
      </c>
      <c r="E220" s="39"/>
      <c r="F220" s="228" t="s">
        <v>286</v>
      </c>
      <c r="G220" s="39"/>
      <c r="H220" s="39"/>
      <c r="I220" s="133"/>
      <c r="J220" s="39"/>
      <c r="K220" s="39"/>
      <c r="L220" s="43"/>
      <c r="M220" s="229"/>
      <c r="N220" s="230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132</v>
      </c>
      <c r="AU220" s="16" t="s">
        <v>130</v>
      </c>
    </row>
    <row r="221" spans="1:63" s="12" customFormat="1" ht="20.85" customHeight="1">
      <c r="A221" s="12"/>
      <c r="B221" s="198"/>
      <c r="C221" s="199"/>
      <c r="D221" s="200" t="s">
        <v>76</v>
      </c>
      <c r="E221" s="212" t="s">
        <v>405</v>
      </c>
      <c r="F221" s="212" t="s">
        <v>406</v>
      </c>
      <c r="G221" s="199"/>
      <c r="H221" s="199"/>
      <c r="I221" s="202"/>
      <c r="J221" s="213">
        <f>BK221</f>
        <v>0</v>
      </c>
      <c r="K221" s="199"/>
      <c r="L221" s="204"/>
      <c r="M221" s="205"/>
      <c r="N221" s="206"/>
      <c r="O221" s="206"/>
      <c r="P221" s="207">
        <f>SUM(P222:P245)</f>
        <v>0</v>
      </c>
      <c r="Q221" s="206"/>
      <c r="R221" s="207">
        <f>SUM(R222:R245)</f>
        <v>0.12387</v>
      </c>
      <c r="S221" s="206"/>
      <c r="T221" s="208">
        <f>SUM(T222:T245)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9" t="s">
        <v>82</v>
      </c>
      <c r="AT221" s="210" t="s">
        <v>76</v>
      </c>
      <c r="AU221" s="210" t="s">
        <v>88</v>
      </c>
      <c r="AY221" s="209" t="s">
        <v>120</v>
      </c>
      <c r="BK221" s="211">
        <f>SUM(BK222:BK245)</f>
        <v>0</v>
      </c>
    </row>
    <row r="222" spans="1:65" s="2" customFormat="1" ht="16.5" customHeight="1">
      <c r="A222" s="37"/>
      <c r="B222" s="38"/>
      <c r="C222" s="214" t="s">
        <v>407</v>
      </c>
      <c r="D222" s="214" t="s">
        <v>124</v>
      </c>
      <c r="E222" s="215" t="s">
        <v>408</v>
      </c>
      <c r="F222" s="216" t="s">
        <v>409</v>
      </c>
      <c r="G222" s="217" t="s">
        <v>127</v>
      </c>
      <c r="H222" s="218">
        <v>21</v>
      </c>
      <c r="I222" s="219"/>
      <c r="J222" s="220">
        <f>ROUND(I222*H222,2)</f>
        <v>0</v>
      </c>
      <c r="K222" s="216" t="s">
        <v>128</v>
      </c>
      <c r="L222" s="43"/>
      <c r="M222" s="221" t="s">
        <v>21</v>
      </c>
      <c r="N222" s="222" t="s">
        <v>48</v>
      </c>
      <c r="O222" s="83"/>
      <c r="P222" s="223">
        <f>O222*H222</f>
        <v>0</v>
      </c>
      <c r="Q222" s="223">
        <v>0.00276</v>
      </c>
      <c r="R222" s="223">
        <f>Q222*H222</f>
        <v>0.05796</v>
      </c>
      <c r="S222" s="223">
        <v>0</v>
      </c>
      <c r="T222" s="22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5" t="s">
        <v>129</v>
      </c>
      <c r="AT222" s="225" t="s">
        <v>124</v>
      </c>
      <c r="AU222" s="225" t="s">
        <v>130</v>
      </c>
      <c r="AY222" s="16" t="s">
        <v>120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6" t="s">
        <v>82</v>
      </c>
      <c r="BK222" s="226">
        <f>ROUND(I222*H222,2)</f>
        <v>0</v>
      </c>
      <c r="BL222" s="16" t="s">
        <v>129</v>
      </c>
      <c r="BM222" s="225" t="s">
        <v>410</v>
      </c>
    </row>
    <row r="223" spans="1:47" s="2" customFormat="1" ht="12">
      <c r="A223" s="37"/>
      <c r="B223" s="38"/>
      <c r="C223" s="39"/>
      <c r="D223" s="227" t="s">
        <v>132</v>
      </c>
      <c r="E223" s="39"/>
      <c r="F223" s="228" t="s">
        <v>411</v>
      </c>
      <c r="G223" s="39"/>
      <c r="H223" s="39"/>
      <c r="I223" s="133"/>
      <c r="J223" s="39"/>
      <c r="K223" s="39"/>
      <c r="L223" s="43"/>
      <c r="M223" s="229"/>
      <c r="N223" s="230"/>
      <c r="O223" s="83"/>
      <c r="P223" s="83"/>
      <c r="Q223" s="83"/>
      <c r="R223" s="83"/>
      <c r="S223" s="83"/>
      <c r="T223" s="84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132</v>
      </c>
      <c r="AU223" s="16" t="s">
        <v>130</v>
      </c>
    </row>
    <row r="224" spans="1:65" s="2" customFormat="1" ht="16.5" customHeight="1">
      <c r="A224" s="37"/>
      <c r="B224" s="38"/>
      <c r="C224" s="214" t="s">
        <v>412</v>
      </c>
      <c r="D224" s="214" t="s">
        <v>124</v>
      </c>
      <c r="E224" s="215" t="s">
        <v>413</v>
      </c>
      <c r="F224" s="216" t="s">
        <v>414</v>
      </c>
      <c r="G224" s="217" t="s">
        <v>127</v>
      </c>
      <c r="H224" s="218">
        <v>12</v>
      </c>
      <c r="I224" s="219"/>
      <c r="J224" s="220">
        <f>ROUND(I224*H224,2)</f>
        <v>0</v>
      </c>
      <c r="K224" s="216" t="s">
        <v>128</v>
      </c>
      <c r="L224" s="43"/>
      <c r="M224" s="221" t="s">
        <v>21</v>
      </c>
      <c r="N224" s="222" t="s">
        <v>48</v>
      </c>
      <c r="O224" s="83"/>
      <c r="P224" s="223">
        <f>O224*H224</f>
        <v>0</v>
      </c>
      <c r="Q224" s="223">
        <v>0.0044</v>
      </c>
      <c r="R224" s="223">
        <f>Q224*H224</f>
        <v>0.0528</v>
      </c>
      <c r="S224" s="223">
        <v>0</v>
      </c>
      <c r="T224" s="22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5" t="s">
        <v>129</v>
      </c>
      <c r="AT224" s="225" t="s">
        <v>124</v>
      </c>
      <c r="AU224" s="225" t="s">
        <v>130</v>
      </c>
      <c r="AY224" s="16" t="s">
        <v>120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6" t="s">
        <v>82</v>
      </c>
      <c r="BK224" s="226">
        <f>ROUND(I224*H224,2)</f>
        <v>0</v>
      </c>
      <c r="BL224" s="16" t="s">
        <v>129</v>
      </c>
      <c r="BM224" s="225" t="s">
        <v>415</v>
      </c>
    </row>
    <row r="225" spans="1:47" s="2" customFormat="1" ht="12">
      <c r="A225" s="37"/>
      <c r="B225" s="38"/>
      <c r="C225" s="39"/>
      <c r="D225" s="227" t="s">
        <v>132</v>
      </c>
      <c r="E225" s="39"/>
      <c r="F225" s="228" t="s">
        <v>416</v>
      </c>
      <c r="G225" s="39"/>
      <c r="H225" s="39"/>
      <c r="I225" s="133"/>
      <c r="J225" s="39"/>
      <c r="K225" s="39"/>
      <c r="L225" s="43"/>
      <c r="M225" s="229"/>
      <c r="N225" s="230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132</v>
      </c>
      <c r="AU225" s="16" t="s">
        <v>130</v>
      </c>
    </row>
    <row r="226" spans="1:65" s="2" customFormat="1" ht="16.5" customHeight="1">
      <c r="A226" s="37"/>
      <c r="B226" s="38"/>
      <c r="C226" s="214" t="s">
        <v>417</v>
      </c>
      <c r="D226" s="214" t="s">
        <v>124</v>
      </c>
      <c r="E226" s="215" t="s">
        <v>418</v>
      </c>
      <c r="F226" s="216" t="s">
        <v>419</v>
      </c>
      <c r="G226" s="217" t="s">
        <v>155</v>
      </c>
      <c r="H226" s="218">
        <v>5</v>
      </c>
      <c r="I226" s="219"/>
      <c r="J226" s="220">
        <f>ROUND(I226*H226,2)</f>
        <v>0</v>
      </c>
      <c r="K226" s="216" t="s">
        <v>128</v>
      </c>
      <c r="L226" s="43"/>
      <c r="M226" s="221" t="s">
        <v>21</v>
      </c>
      <c r="N226" s="222" t="s">
        <v>48</v>
      </c>
      <c r="O226" s="83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5" t="s">
        <v>129</v>
      </c>
      <c r="AT226" s="225" t="s">
        <v>124</v>
      </c>
      <c r="AU226" s="225" t="s">
        <v>130</v>
      </c>
      <c r="AY226" s="16" t="s">
        <v>120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6" t="s">
        <v>82</v>
      </c>
      <c r="BK226" s="226">
        <f>ROUND(I226*H226,2)</f>
        <v>0</v>
      </c>
      <c r="BL226" s="16" t="s">
        <v>129</v>
      </c>
      <c r="BM226" s="225" t="s">
        <v>420</v>
      </c>
    </row>
    <row r="227" spans="1:47" s="2" customFormat="1" ht="12">
      <c r="A227" s="37"/>
      <c r="B227" s="38"/>
      <c r="C227" s="39"/>
      <c r="D227" s="227" t="s">
        <v>132</v>
      </c>
      <c r="E227" s="39"/>
      <c r="F227" s="228" t="s">
        <v>421</v>
      </c>
      <c r="G227" s="39"/>
      <c r="H227" s="39"/>
      <c r="I227" s="133"/>
      <c r="J227" s="39"/>
      <c r="K227" s="39"/>
      <c r="L227" s="43"/>
      <c r="M227" s="229"/>
      <c r="N227" s="230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132</v>
      </c>
      <c r="AU227" s="16" t="s">
        <v>130</v>
      </c>
    </row>
    <row r="228" spans="1:65" s="2" customFormat="1" ht="16.5" customHeight="1">
      <c r="A228" s="37"/>
      <c r="B228" s="38"/>
      <c r="C228" s="243" t="s">
        <v>422</v>
      </c>
      <c r="D228" s="243" t="s">
        <v>249</v>
      </c>
      <c r="E228" s="244" t="s">
        <v>423</v>
      </c>
      <c r="F228" s="245" t="s">
        <v>424</v>
      </c>
      <c r="G228" s="246" t="s">
        <v>155</v>
      </c>
      <c r="H228" s="247">
        <v>5</v>
      </c>
      <c r="I228" s="248"/>
      <c r="J228" s="249">
        <f>ROUND(I228*H228,2)</f>
        <v>0</v>
      </c>
      <c r="K228" s="245" t="s">
        <v>128</v>
      </c>
      <c r="L228" s="250"/>
      <c r="M228" s="251" t="s">
        <v>21</v>
      </c>
      <c r="N228" s="252" t="s">
        <v>48</v>
      </c>
      <c r="O228" s="83"/>
      <c r="P228" s="223">
        <f>O228*H228</f>
        <v>0</v>
      </c>
      <c r="Q228" s="223">
        <v>0.00065</v>
      </c>
      <c r="R228" s="223">
        <f>Q228*H228</f>
        <v>0.00325</v>
      </c>
      <c r="S228" s="223">
        <v>0</v>
      </c>
      <c r="T228" s="22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5" t="s">
        <v>184</v>
      </c>
      <c r="AT228" s="225" t="s">
        <v>249</v>
      </c>
      <c r="AU228" s="225" t="s">
        <v>130</v>
      </c>
      <c r="AY228" s="16" t="s">
        <v>120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6" t="s">
        <v>82</v>
      </c>
      <c r="BK228" s="226">
        <f>ROUND(I228*H228,2)</f>
        <v>0</v>
      </c>
      <c r="BL228" s="16" t="s">
        <v>129</v>
      </c>
      <c r="BM228" s="225" t="s">
        <v>425</v>
      </c>
    </row>
    <row r="229" spans="1:47" s="2" customFormat="1" ht="12">
      <c r="A229" s="37"/>
      <c r="B229" s="38"/>
      <c r="C229" s="39"/>
      <c r="D229" s="227" t="s">
        <v>132</v>
      </c>
      <c r="E229" s="39"/>
      <c r="F229" s="228" t="s">
        <v>424</v>
      </c>
      <c r="G229" s="39"/>
      <c r="H229" s="39"/>
      <c r="I229" s="133"/>
      <c r="J229" s="39"/>
      <c r="K229" s="39"/>
      <c r="L229" s="43"/>
      <c r="M229" s="229"/>
      <c r="N229" s="230"/>
      <c r="O229" s="83"/>
      <c r="P229" s="83"/>
      <c r="Q229" s="83"/>
      <c r="R229" s="83"/>
      <c r="S229" s="83"/>
      <c r="T229" s="84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132</v>
      </c>
      <c r="AU229" s="16" t="s">
        <v>130</v>
      </c>
    </row>
    <row r="230" spans="1:65" s="2" customFormat="1" ht="16.5" customHeight="1">
      <c r="A230" s="37"/>
      <c r="B230" s="38"/>
      <c r="C230" s="214" t="s">
        <v>426</v>
      </c>
      <c r="D230" s="214" t="s">
        <v>124</v>
      </c>
      <c r="E230" s="215" t="s">
        <v>427</v>
      </c>
      <c r="F230" s="216" t="s">
        <v>428</v>
      </c>
      <c r="G230" s="217" t="s">
        <v>155</v>
      </c>
      <c r="H230" s="218">
        <v>1</v>
      </c>
      <c r="I230" s="219"/>
      <c r="J230" s="220">
        <f>ROUND(I230*H230,2)</f>
        <v>0</v>
      </c>
      <c r="K230" s="216" t="s">
        <v>128</v>
      </c>
      <c r="L230" s="43"/>
      <c r="M230" s="221" t="s">
        <v>21</v>
      </c>
      <c r="N230" s="222" t="s">
        <v>48</v>
      </c>
      <c r="O230" s="83"/>
      <c r="P230" s="223">
        <f>O230*H230</f>
        <v>0</v>
      </c>
      <c r="Q230" s="223">
        <v>1E-05</v>
      </c>
      <c r="R230" s="223">
        <f>Q230*H230</f>
        <v>1E-05</v>
      </c>
      <c r="S230" s="223">
        <v>0</v>
      </c>
      <c r="T230" s="22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5" t="s">
        <v>129</v>
      </c>
      <c r="AT230" s="225" t="s">
        <v>124</v>
      </c>
      <c r="AU230" s="225" t="s">
        <v>130</v>
      </c>
      <c r="AY230" s="16" t="s">
        <v>120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6" t="s">
        <v>82</v>
      </c>
      <c r="BK230" s="226">
        <f>ROUND(I230*H230,2)</f>
        <v>0</v>
      </c>
      <c r="BL230" s="16" t="s">
        <v>129</v>
      </c>
      <c r="BM230" s="225" t="s">
        <v>429</v>
      </c>
    </row>
    <row r="231" spans="1:47" s="2" customFormat="1" ht="12">
      <c r="A231" s="37"/>
      <c r="B231" s="38"/>
      <c r="C231" s="39"/>
      <c r="D231" s="227" t="s">
        <v>132</v>
      </c>
      <c r="E231" s="39"/>
      <c r="F231" s="228" t="s">
        <v>430</v>
      </c>
      <c r="G231" s="39"/>
      <c r="H231" s="39"/>
      <c r="I231" s="133"/>
      <c r="J231" s="39"/>
      <c r="K231" s="39"/>
      <c r="L231" s="43"/>
      <c r="M231" s="229"/>
      <c r="N231" s="230"/>
      <c r="O231" s="83"/>
      <c r="P231" s="83"/>
      <c r="Q231" s="83"/>
      <c r="R231" s="83"/>
      <c r="S231" s="83"/>
      <c r="T231" s="84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132</v>
      </c>
      <c r="AU231" s="16" t="s">
        <v>130</v>
      </c>
    </row>
    <row r="232" spans="1:65" s="2" customFormat="1" ht="16.5" customHeight="1">
      <c r="A232" s="37"/>
      <c r="B232" s="38"/>
      <c r="C232" s="243" t="s">
        <v>431</v>
      </c>
      <c r="D232" s="243" t="s">
        <v>249</v>
      </c>
      <c r="E232" s="244" t="s">
        <v>432</v>
      </c>
      <c r="F232" s="245" t="s">
        <v>433</v>
      </c>
      <c r="G232" s="246" t="s">
        <v>155</v>
      </c>
      <c r="H232" s="247">
        <v>1</v>
      </c>
      <c r="I232" s="248"/>
      <c r="J232" s="249">
        <f>ROUND(I232*H232,2)</f>
        <v>0</v>
      </c>
      <c r="K232" s="245" t="s">
        <v>128</v>
      </c>
      <c r="L232" s="250"/>
      <c r="M232" s="251" t="s">
        <v>21</v>
      </c>
      <c r="N232" s="252" t="s">
        <v>48</v>
      </c>
      <c r="O232" s="83"/>
      <c r="P232" s="223">
        <f>O232*H232</f>
        <v>0</v>
      </c>
      <c r="Q232" s="223">
        <v>0.0014</v>
      </c>
      <c r="R232" s="223">
        <f>Q232*H232</f>
        <v>0.0014</v>
      </c>
      <c r="S232" s="223">
        <v>0</v>
      </c>
      <c r="T232" s="22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5" t="s">
        <v>184</v>
      </c>
      <c r="AT232" s="225" t="s">
        <v>249</v>
      </c>
      <c r="AU232" s="225" t="s">
        <v>130</v>
      </c>
      <c r="AY232" s="16" t="s">
        <v>120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6" t="s">
        <v>82</v>
      </c>
      <c r="BK232" s="226">
        <f>ROUND(I232*H232,2)</f>
        <v>0</v>
      </c>
      <c r="BL232" s="16" t="s">
        <v>129</v>
      </c>
      <c r="BM232" s="225" t="s">
        <v>434</v>
      </c>
    </row>
    <row r="233" spans="1:47" s="2" customFormat="1" ht="12">
      <c r="A233" s="37"/>
      <c r="B233" s="38"/>
      <c r="C233" s="39"/>
      <c r="D233" s="227" t="s">
        <v>132</v>
      </c>
      <c r="E233" s="39"/>
      <c r="F233" s="228" t="s">
        <v>433</v>
      </c>
      <c r="G233" s="39"/>
      <c r="H233" s="39"/>
      <c r="I233" s="133"/>
      <c r="J233" s="39"/>
      <c r="K233" s="39"/>
      <c r="L233" s="43"/>
      <c r="M233" s="229"/>
      <c r="N233" s="230"/>
      <c r="O233" s="83"/>
      <c r="P233" s="83"/>
      <c r="Q233" s="83"/>
      <c r="R233" s="83"/>
      <c r="S233" s="83"/>
      <c r="T233" s="84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132</v>
      </c>
      <c r="AU233" s="16" t="s">
        <v>130</v>
      </c>
    </row>
    <row r="234" spans="1:65" s="2" customFormat="1" ht="16.5" customHeight="1">
      <c r="A234" s="37"/>
      <c r="B234" s="38"/>
      <c r="C234" s="214" t="s">
        <v>435</v>
      </c>
      <c r="D234" s="214" t="s">
        <v>124</v>
      </c>
      <c r="E234" s="215" t="s">
        <v>436</v>
      </c>
      <c r="F234" s="216" t="s">
        <v>437</v>
      </c>
      <c r="G234" s="217" t="s">
        <v>155</v>
      </c>
      <c r="H234" s="218">
        <v>1</v>
      </c>
      <c r="I234" s="219"/>
      <c r="J234" s="220">
        <f>ROUND(I234*H234,2)</f>
        <v>0</v>
      </c>
      <c r="K234" s="216" t="s">
        <v>128</v>
      </c>
      <c r="L234" s="43"/>
      <c r="M234" s="221" t="s">
        <v>21</v>
      </c>
      <c r="N234" s="222" t="s">
        <v>48</v>
      </c>
      <c r="O234" s="83"/>
      <c r="P234" s="223">
        <f>O234*H234</f>
        <v>0</v>
      </c>
      <c r="Q234" s="223">
        <v>1E-05</v>
      </c>
      <c r="R234" s="223">
        <f>Q234*H234</f>
        <v>1E-05</v>
      </c>
      <c r="S234" s="223">
        <v>0</v>
      </c>
      <c r="T234" s="22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5" t="s">
        <v>129</v>
      </c>
      <c r="AT234" s="225" t="s">
        <v>124</v>
      </c>
      <c r="AU234" s="225" t="s">
        <v>130</v>
      </c>
      <c r="AY234" s="16" t="s">
        <v>120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6" t="s">
        <v>82</v>
      </c>
      <c r="BK234" s="226">
        <f>ROUND(I234*H234,2)</f>
        <v>0</v>
      </c>
      <c r="BL234" s="16" t="s">
        <v>129</v>
      </c>
      <c r="BM234" s="225" t="s">
        <v>438</v>
      </c>
    </row>
    <row r="235" spans="1:47" s="2" customFormat="1" ht="12">
      <c r="A235" s="37"/>
      <c r="B235" s="38"/>
      <c r="C235" s="39"/>
      <c r="D235" s="227" t="s">
        <v>132</v>
      </c>
      <c r="E235" s="39"/>
      <c r="F235" s="228" t="s">
        <v>439</v>
      </c>
      <c r="G235" s="39"/>
      <c r="H235" s="39"/>
      <c r="I235" s="133"/>
      <c r="J235" s="39"/>
      <c r="K235" s="39"/>
      <c r="L235" s="43"/>
      <c r="M235" s="229"/>
      <c r="N235" s="230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132</v>
      </c>
      <c r="AU235" s="16" t="s">
        <v>130</v>
      </c>
    </row>
    <row r="236" spans="1:65" s="2" customFormat="1" ht="16.5" customHeight="1">
      <c r="A236" s="37"/>
      <c r="B236" s="38"/>
      <c r="C236" s="243" t="s">
        <v>440</v>
      </c>
      <c r="D236" s="243" t="s">
        <v>249</v>
      </c>
      <c r="E236" s="244" t="s">
        <v>441</v>
      </c>
      <c r="F236" s="245" t="s">
        <v>442</v>
      </c>
      <c r="G236" s="246" t="s">
        <v>155</v>
      </c>
      <c r="H236" s="247">
        <v>1</v>
      </c>
      <c r="I236" s="248"/>
      <c r="J236" s="249">
        <f>ROUND(I236*H236,2)</f>
        <v>0</v>
      </c>
      <c r="K236" s="245" t="s">
        <v>128</v>
      </c>
      <c r="L236" s="250"/>
      <c r="M236" s="251" t="s">
        <v>21</v>
      </c>
      <c r="N236" s="252" t="s">
        <v>48</v>
      </c>
      <c r="O236" s="83"/>
      <c r="P236" s="223">
        <f>O236*H236</f>
        <v>0</v>
      </c>
      <c r="Q236" s="223">
        <v>0.00263</v>
      </c>
      <c r="R236" s="223">
        <f>Q236*H236</f>
        <v>0.00263</v>
      </c>
      <c r="S236" s="223">
        <v>0</v>
      </c>
      <c r="T236" s="22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5" t="s">
        <v>184</v>
      </c>
      <c r="AT236" s="225" t="s">
        <v>249</v>
      </c>
      <c r="AU236" s="225" t="s">
        <v>130</v>
      </c>
      <c r="AY236" s="16" t="s">
        <v>120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6" t="s">
        <v>82</v>
      </c>
      <c r="BK236" s="226">
        <f>ROUND(I236*H236,2)</f>
        <v>0</v>
      </c>
      <c r="BL236" s="16" t="s">
        <v>129</v>
      </c>
      <c r="BM236" s="225" t="s">
        <v>443</v>
      </c>
    </row>
    <row r="237" spans="1:47" s="2" customFormat="1" ht="12">
      <c r="A237" s="37"/>
      <c r="B237" s="38"/>
      <c r="C237" s="39"/>
      <c r="D237" s="227" t="s">
        <v>132</v>
      </c>
      <c r="E237" s="39"/>
      <c r="F237" s="228" t="s">
        <v>442</v>
      </c>
      <c r="G237" s="39"/>
      <c r="H237" s="39"/>
      <c r="I237" s="133"/>
      <c r="J237" s="39"/>
      <c r="K237" s="39"/>
      <c r="L237" s="43"/>
      <c r="M237" s="229"/>
      <c r="N237" s="230"/>
      <c r="O237" s="83"/>
      <c r="P237" s="83"/>
      <c r="Q237" s="83"/>
      <c r="R237" s="83"/>
      <c r="S237" s="83"/>
      <c r="T237" s="84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132</v>
      </c>
      <c r="AU237" s="16" t="s">
        <v>130</v>
      </c>
    </row>
    <row r="238" spans="1:65" s="2" customFormat="1" ht="16.5" customHeight="1">
      <c r="A238" s="37"/>
      <c r="B238" s="38"/>
      <c r="C238" s="214" t="s">
        <v>444</v>
      </c>
      <c r="D238" s="214" t="s">
        <v>124</v>
      </c>
      <c r="E238" s="215" t="s">
        <v>445</v>
      </c>
      <c r="F238" s="216" t="s">
        <v>446</v>
      </c>
      <c r="G238" s="217" t="s">
        <v>155</v>
      </c>
      <c r="H238" s="218">
        <v>1</v>
      </c>
      <c r="I238" s="219"/>
      <c r="J238" s="220">
        <f>ROUND(I238*H238,2)</f>
        <v>0</v>
      </c>
      <c r="K238" s="216" t="s">
        <v>128</v>
      </c>
      <c r="L238" s="43"/>
      <c r="M238" s="221" t="s">
        <v>21</v>
      </c>
      <c r="N238" s="222" t="s">
        <v>48</v>
      </c>
      <c r="O238" s="83"/>
      <c r="P238" s="223">
        <f>O238*H238</f>
        <v>0</v>
      </c>
      <c r="Q238" s="223">
        <v>0.00062</v>
      </c>
      <c r="R238" s="223">
        <f>Q238*H238</f>
        <v>0.00062</v>
      </c>
      <c r="S238" s="223">
        <v>0</v>
      </c>
      <c r="T238" s="22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5" t="s">
        <v>129</v>
      </c>
      <c r="AT238" s="225" t="s">
        <v>124</v>
      </c>
      <c r="AU238" s="225" t="s">
        <v>130</v>
      </c>
      <c r="AY238" s="16" t="s">
        <v>120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82</v>
      </c>
      <c r="BK238" s="226">
        <f>ROUND(I238*H238,2)</f>
        <v>0</v>
      </c>
      <c r="BL238" s="16" t="s">
        <v>129</v>
      </c>
      <c r="BM238" s="225" t="s">
        <v>447</v>
      </c>
    </row>
    <row r="239" spans="1:47" s="2" customFormat="1" ht="12">
      <c r="A239" s="37"/>
      <c r="B239" s="38"/>
      <c r="C239" s="39"/>
      <c r="D239" s="227" t="s">
        <v>132</v>
      </c>
      <c r="E239" s="39"/>
      <c r="F239" s="228" t="s">
        <v>448</v>
      </c>
      <c r="G239" s="39"/>
      <c r="H239" s="39"/>
      <c r="I239" s="133"/>
      <c r="J239" s="39"/>
      <c r="K239" s="39"/>
      <c r="L239" s="43"/>
      <c r="M239" s="229"/>
      <c r="N239" s="230"/>
      <c r="O239" s="83"/>
      <c r="P239" s="83"/>
      <c r="Q239" s="83"/>
      <c r="R239" s="83"/>
      <c r="S239" s="83"/>
      <c r="T239" s="84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132</v>
      </c>
      <c r="AU239" s="16" t="s">
        <v>130</v>
      </c>
    </row>
    <row r="240" spans="1:65" s="2" customFormat="1" ht="16.5" customHeight="1">
      <c r="A240" s="37"/>
      <c r="B240" s="38"/>
      <c r="C240" s="243" t="s">
        <v>449</v>
      </c>
      <c r="D240" s="243" t="s">
        <v>249</v>
      </c>
      <c r="E240" s="244" t="s">
        <v>450</v>
      </c>
      <c r="F240" s="245" t="s">
        <v>451</v>
      </c>
      <c r="G240" s="246" t="s">
        <v>155</v>
      </c>
      <c r="H240" s="247">
        <v>1</v>
      </c>
      <c r="I240" s="248"/>
      <c r="J240" s="249">
        <f>ROUND(I240*H240,2)</f>
        <v>0</v>
      </c>
      <c r="K240" s="245" t="s">
        <v>128</v>
      </c>
      <c r="L240" s="250"/>
      <c r="M240" s="251" t="s">
        <v>21</v>
      </c>
      <c r="N240" s="252" t="s">
        <v>48</v>
      </c>
      <c r="O240" s="83"/>
      <c r="P240" s="223">
        <f>O240*H240</f>
        <v>0</v>
      </c>
      <c r="Q240" s="223">
        <v>0.0009</v>
      </c>
      <c r="R240" s="223">
        <f>Q240*H240</f>
        <v>0.0009</v>
      </c>
      <c r="S240" s="223">
        <v>0</v>
      </c>
      <c r="T240" s="22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5" t="s">
        <v>184</v>
      </c>
      <c r="AT240" s="225" t="s">
        <v>249</v>
      </c>
      <c r="AU240" s="225" t="s">
        <v>130</v>
      </c>
      <c r="AY240" s="16" t="s">
        <v>120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6" t="s">
        <v>82</v>
      </c>
      <c r="BK240" s="226">
        <f>ROUND(I240*H240,2)</f>
        <v>0</v>
      </c>
      <c r="BL240" s="16" t="s">
        <v>129</v>
      </c>
      <c r="BM240" s="225" t="s">
        <v>452</v>
      </c>
    </row>
    <row r="241" spans="1:47" s="2" customFormat="1" ht="12">
      <c r="A241" s="37"/>
      <c r="B241" s="38"/>
      <c r="C241" s="39"/>
      <c r="D241" s="227" t="s">
        <v>132</v>
      </c>
      <c r="E241" s="39"/>
      <c r="F241" s="228" t="s">
        <v>453</v>
      </c>
      <c r="G241" s="39"/>
      <c r="H241" s="39"/>
      <c r="I241" s="133"/>
      <c r="J241" s="39"/>
      <c r="K241" s="39"/>
      <c r="L241" s="43"/>
      <c r="M241" s="229"/>
      <c r="N241" s="230"/>
      <c r="O241" s="83"/>
      <c r="P241" s="83"/>
      <c r="Q241" s="83"/>
      <c r="R241" s="83"/>
      <c r="S241" s="83"/>
      <c r="T241" s="84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132</v>
      </c>
      <c r="AU241" s="16" t="s">
        <v>130</v>
      </c>
    </row>
    <row r="242" spans="1:65" s="2" customFormat="1" ht="16.5" customHeight="1">
      <c r="A242" s="37"/>
      <c r="B242" s="38"/>
      <c r="C242" s="214" t="s">
        <v>454</v>
      </c>
      <c r="D242" s="214" t="s">
        <v>124</v>
      </c>
      <c r="E242" s="215" t="s">
        <v>455</v>
      </c>
      <c r="F242" s="216" t="s">
        <v>456</v>
      </c>
      <c r="G242" s="217" t="s">
        <v>127</v>
      </c>
      <c r="H242" s="218">
        <v>33</v>
      </c>
      <c r="I242" s="219"/>
      <c r="J242" s="220">
        <f>ROUND(I242*H242,2)</f>
        <v>0</v>
      </c>
      <c r="K242" s="216" t="s">
        <v>128</v>
      </c>
      <c r="L242" s="43"/>
      <c r="M242" s="221" t="s">
        <v>21</v>
      </c>
      <c r="N242" s="222" t="s">
        <v>48</v>
      </c>
      <c r="O242" s="83"/>
      <c r="P242" s="223">
        <f>O242*H242</f>
        <v>0</v>
      </c>
      <c r="Q242" s="223">
        <v>0.00013</v>
      </c>
      <c r="R242" s="223">
        <f>Q242*H242</f>
        <v>0.0042899999999999995</v>
      </c>
      <c r="S242" s="223">
        <v>0</v>
      </c>
      <c r="T242" s="22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5" t="s">
        <v>129</v>
      </c>
      <c r="AT242" s="225" t="s">
        <v>124</v>
      </c>
      <c r="AU242" s="225" t="s">
        <v>130</v>
      </c>
      <c r="AY242" s="16" t="s">
        <v>120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6" t="s">
        <v>82</v>
      </c>
      <c r="BK242" s="226">
        <f>ROUND(I242*H242,2)</f>
        <v>0</v>
      </c>
      <c r="BL242" s="16" t="s">
        <v>129</v>
      </c>
      <c r="BM242" s="225" t="s">
        <v>457</v>
      </c>
    </row>
    <row r="243" spans="1:47" s="2" customFormat="1" ht="12">
      <c r="A243" s="37"/>
      <c r="B243" s="38"/>
      <c r="C243" s="39"/>
      <c r="D243" s="227" t="s">
        <v>132</v>
      </c>
      <c r="E243" s="39"/>
      <c r="F243" s="228" t="s">
        <v>458</v>
      </c>
      <c r="G243" s="39"/>
      <c r="H243" s="39"/>
      <c r="I243" s="133"/>
      <c r="J243" s="39"/>
      <c r="K243" s="39"/>
      <c r="L243" s="43"/>
      <c r="M243" s="229"/>
      <c r="N243" s="230"/>
      <c r="O243" s="83"/>
      <c r="P243" s="83"/>
      <c r="Q243" s="83"/>
      <c r="R243" s="83"/>
      <c r="S243" s="83"/>
      <c r="T243" s="84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132</v>
      </c>
      <c r="AU243" s="16" t="s">
        <v>130</v>
      </c>
    </row>
    <row r="244" spans="1:65" s="2" customFormat="1" ht="16.5" customHeight="1">
      <c r="A244" s="37"/>
      <c r="B244" s="38"/>
      <c r="C244" s="214" t="s">
        <v>459</v>
      </c>
      <c r="D244" s="214" t="s">
        <v>124</v>
      </c>
      <c r="E244" s="215" t="s">
        <v>460</v>
      </c>
      <c r="F244" s="216" t="s">
        <v>461</v>
      </c>
      <c r="G244" s="217" t="s">
        <v>127</v>
      </c>
      <c r="H244" s="218">
        <v>33</v>
      </c>
      <c r="I244" s="219"/>
      <c r="J244" s="220">
        <f>ROUND(I244*H244,2)</f>
        <v>0</v>
      </c>
      <c r="K244" s="216" t="s">
        <v>128</v>
      </c>
      <c r="L244" s="43"/>
      <c r="M244" s="221" t="s">
        <v>21</v>
      </c>
      <c r="N244" s="222" t="s">
        <v>48</v>
      </c>
      <c r="O244" s="83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5" t="s">
        <v>129</v>
      </c>
      <c r="AT244" s="225" t="s">
        <v>124</v>
      </c>
      <c r="AU244" s="225" t="s">
        <v>130</v>
      </c>
      <c r="AY244" s="16" t="s">
        <v>120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6" t="s">
        <v>82</v>
      </c>
      <c r="BK244" s="226">
        <f>ROUND(I244*H244,2)</f>
        <v>0</v>
      </c>
      <c r="BL244" s="16" t="s">
        <v>129</v>
      </c>
      <c r="BM244" s="225" t="s">
        <v>462</v>
      </c>
    </row>
    <row r="245" spans="1:47" s="2" customFormat="1" ht="12">
      <c r="A245" s="37"/>
      <c r="B245" s="38"/>
      <c r="C245" s="39"/>
      <c r="D245" s="227" t="s">
        <v>132</v>
      </c>
      <c r="E245" s="39"/>
      <c r="F245" s="228" t="s">
        <v>463</v>
      </c>
      <c r="G245" s="39"/>
      <c r="H245" s="39"/>
      <c r="I245" s="133"/>
      <c r="J245" s="39"/>
      <c r="K245" s="39"/>
      <c r="L245" s="43"/>
      <c r="M245" s="229"/>
      <c r="N245" s="230"/>
      <c r="O245" s="83"/>
      <c r="P245" s="83"/>
      <c r="Q245" s="83"/>
      <c r="R245" s="83"/>
      <c r="S245" s="83"/>
      <c r="T245" s="84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132</v>
      </c>
      <c r="AU245" s="16" t="s">
        <v>130</v>
      </c>
    </row>
    <row r="246" spans="1:63" s="12" customFormat="1" ht="20.85" customHeight="1">
      <c r="A246" s="12"/>
      <c r="B246" s="198"/>
      <c r="C246" s="199"/>
      <c r="D246" s="200" t="s">
        <v>76</v>
      </c>
      <c r="E246" s="212" t="s">
        <v>464</v>
      </c>
      <c r="F246" s="212" t="s">
        <v>465</v>
      </c>
      <c r="G246" s="199"/>
      <c r="H246" s="199"/>
      <c r="I246" s="202"/>
      <c r="J246" s="213">
        <f>BK246</f>
        <v>0</v>
      </c>
      <c r="K246" s="199"/>
      <c r="L246" s="204"/>
      <c r="M246" s="205"/>
      <c r="N246" s="206"/>
      <c r="O246" s="206"/>
      <c r="P246" s="207">
        <f>SUM(P247:P276)</f>
        <v>0</v>
      </c>
      <c r="Q246" s="206"/>
      <c r="R246" s="207">
        <f>SUM(R247:R276)</f>
        <v>25.03675</v>
      </c>
      <c r="S246" s="206"/>
      <c r="T246" s="208">
        <f>SUM(T247:T276)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9" t="s">
        <v>82</v>
      </c>
      <c r="AT246" s="210" t="s">
        <v>76</v>
      </c>
      <c r="AU246" s="210" t="s">
        <v>88</v>
      </c>
      <c r="AY246" s="209" t="s">
        <v>120</v>
      </c>
      <c r="BK246" s="211">
        <f>SUM(BK247:BK276)</f>
        <v>0</v>
      </c>
    </row>
    <row r="247" spans="1:65" s="2" customFormat="1" ht="16.5" customHeight="1">
      <c r="A247" s="37"/>
      <c r="B247" s="38"/>
      <c r="C247" s="214" t="s">
        <v>466</v>
      </c>
      <c r="D247" s="214" t="s">
        <v>124</v>
      </c>
      <c r="E247" s="215" t="s">
        <v>467</v>
      </c>
      <c r="F247" s="216" t="s">
        <v>468</v>
      </c>
      <c r="G247" s="217" t="s">
        <v>127</v>
      </c>
      <c r="H247" s="218">
        <v>62</v>
      </c>
      <c r="I247" s="219"/>
      <c r="J247" s="220">
        <f>ROUND(I247*H247,2)</f>
        <v>0</v>
      </c>
      <c r="K247" s="216" t="s">
        <v>128</v>
      </c>
      <c r="L247" s="43"/>
      <c r="M247" s="221" t="s">
        <v>21</v>
      </c>
      <c r="N247" s="222" t="s">
        <v>48</v>
      </c>
      <c r="O247" s="83"/>
      <c r="P247" s="223">
        <f>O247*H247</f>
        <v>0</v>
      </c>
      <c r="Q247" s="223">
        <v>0.1295</v>
      </c>
      <c r="R247" s="223">
        <f>Q247*H247</f>
        <v>8.029</v>
      </c>
      <c r="S247" s="223">
        <v>0</v>
      </c>
      <c r="T247" s="22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5" t="s">
        <v>129</v>
      </c>
      <c r="AT247" s="225" t="s">
        <v>124</v>
      </c>
      <c r="AU247" s="225" t="s">
        <v>130</v>
      </c>
      <c r="AY247" s="16" t="s">
        <v>120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6" t="s">
        <v>82</v>
      </c>
      <c r="BK247" s="226">
        <f>ROUND(I247*H247,2)</f>
        <v>0</v>
      </c>
      <c r="BL247" s="16" t="s">
        <v>129</v>
      </c>
      <c r="BM247" s="225" t="s">
        <v>469</v>
      </c>
    </row>
    <row r="248" spans="1:47" s="2" customFormat="1" ht="12">
      <c r="A248" s="37"/>
      <c r="B248" s="38"/>
      <c r="C248" s="39"/>
      <c r="D248" s="227" t="s">
        <v>132</v>
      </c>
      <c r="E248" s="39"/>
      <c r="F248" s="228" t="s">
        <v>470</v>
      </c>
      <c r="G248" s="39"/>
      <c r="H248" s="39"/>
      <c r="I248" s="133"/>
      <c r="J248" s="39"/>
      <c r="K248" s="39"/>
      <c r="L248" s="43"/>
      <c r="M248" s="229"/>
      <c r="N248" s="230"/>
      <c r="O248" s="83"/>
      <c r="P248" s="83"/>
      <c r="Q248" s="83"/>
      <c r="R248" s="83"/>
      <c r="S248" s="83"/>
      <c r="T248" s="84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132</v>
      </c>
      <c r="AU248" s="16" t="s">
        <v>130</v>
      </c>
    </row>
    <row r="249" spans="1:51" s="13" customFormat="1" ht="12">
      <c r="A249" s="13"/>
      <c r="B249" s="232"/>
      <c r="C249" s="233"/>
      <c r="D249" s="227" t="s">
        <v>141</v>
      </c>
      <c r="E249" s="234" t="s">
        <v>21</v>
      </c>
      <c r="F249" s="235" t="s">
        <v>471</v>
      </c>
      <c r="G249" s="233"/>
      <c r="H249" s="236">
        <v>62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141</v>
      </c>
      <c r="AU249" s="242" t="s">
        <v>130</v>
      </c>
      <c r="AV249" s="13" t="s">
        <v>88</v>
      </c>
      <c r="AW249" s="13" t="s">
        <v>36</v>
      </c>
      <c r="AX249" s="13" t="s">
        <v>82</v>
      </c>
      <c r="AY249" s="242" t="s">
        <v>120</v>
      </c>
    </row>
    <row r="250" spans="1:65" s="2" customFormat="1" ht="16.5" customHeight="1">
      <c r="A250" s="37"/>
      <c r="B250" s="38"/>
      <c r="C250" s="243" t="s">
        <v>472</v>
      </c>
      <c r="D250" s="243" t="s">
        <v>249</v>
      </c>
      <c r="E250" s="244" t="s">
        <v>473</v>
      </c>
      <c r="F250" s="245" t="s">
        <v>474</v>
      </c>
      <c r="G250" s="246" t="s">
        <v>127</v>
      </c>
      <c r="H250" s="247">
        <v>56</v>
      </c>
      <c r="I250" s="248"/>
      <c r="J250" s="249">
        <f>ROUND(I250*H250,2)</f>
        <v>0</v>
      </c>
      <c r="K250" s="245" t="s">
        <v>128</v>
      </c>
      <c r="L250" s="250"/>
      <c r="M250" s="251" t="s">
        <v>21</v>
      </c>
      <c r="N250" s="252" t="s">
        <v>48</v>
      </c>
      <c r="O250" s="83"/>
      <c r="P250" s="223">
        <f>O250*H250</f>
        <v>0</v>
      </c>
      <c r="Q250" s="223">
        <v>0.05612</v>
      </c>
      <c r="R250" s="223">
        <f>Q250*H250</f>
        <v>3.14272</v>
      </c>
      <c r="S250" s="223">
        <v>0</v>
      </c>
      <c r="T250" s="224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5" t="s">
        <v>184</v>
      </c>
      <c r="AT250" s="225" t="s">
        <v>249</v>
      </c>
      <c r="AU250" s="225" t="s">
        <v>130</v>
      </c>
      <c r="AY250" s="16" t="s">
        <v>120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6" t="s">
        <v>82</v>
      </c>
      <c r="BK250" s="226">
        <f>ROUND(I250*H250,2)</f>
        <v>0</v>
      </c>
      <c r="BL250" s="16" t="s">
        <v>129</v>
      </c>
      <c r="BM250" s="225" t="s">
        <v>475</v>
      </c>
    </row>
    <row r="251" spans="1:47" s="2" customFormat="1" ht="12">
      <c r="A251" s="37"/>
      <c r="B251" s="38"/>
      <c r="C251" s="39"/>
      <c r="D251" s="227" t="s">
        <v>132</v>
      </c>
      <c r="E251" s="39"/>
      <c r="F251" s="228" t="s">
        <v>474</v>
      </c>
      <c r="G251" s="39"/>
      <c r="H251" s="39"/>
      <c r="I251" s="133"/>
      <c r="J251" s="39"/>
      <c r="K251" s="39"/>
      <c r="L251" s="43"/>
      <c r="M251" s="229"/>
      <c r="N251" s="230"/>
      <c r="O251" s="83"/>
      <c r="P251" s="83"/>
      <c r="Q251" s="83"/>
      <c r="R251" s="83"/>
      <c r="S251" s="83"/>
      <c r="T251" s="84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132</v>
      </c>
      <c r="AU251" s="16" t="s">
        <v>130</v>
      </c>
    </row>
    <row r="252" spans="1:65" s="2" customFormat="1" ht="16.5" customHeight="1">
      <c r="A252" s="37"/>
      <c r="B252" s="38"/>
      <c r="C252" s="243" t="s">
        <v>476</v>
      </c>
      <c r="D252" s="243" t="s">
        <v>249</v>
      </c>
      <c r="E252" s="244" t="s">
        <v>477</v>
      </c>
      <c r="F252" s="245" t="s">
        <v>478</v>
      </c>
      <c r="G252" s="246" t="s">
        <v>127</v>
      </c>
      <c r="H252" s="247">
        <v>9</v>
      </c>
      <c r="I252" s="248"/>
      <c r="J252" s="249">
        <f>ROUND(I252*H252,2)</f>
        <v>0</v>
      </c>
      <c r="K252" s="245" t="s">
        <v>128</v>
      </c>
      <c r="L252" s="250"/>
      <c r="M252" s="251" t="s">
        <v>21</v>
      </c>
      <c r="N252" s="252" t="s">
        <v>48</v>
      </c>
      <c r="O252" s="83"/>
      <c r="P252" s="223">
        <f>O252*H252</f>
        <v>0</v>
      </c>
      <c r="Q252" s="223">
        <v>0.024</v>
      </c>
      <c r="R252" s="223">
        <f>Q252*H252</f>
        <v>0.216</v>
      </c>
      <c r="S252" s="223">
        <v>0</v>
      </c>
      <c r="T252" s="22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5" t="s">
        <v>184</v>
      </c>
      <c r="AT252" s="225" t="s">
        <v>249</v>
      </c>
      <c r="AU252" s="225" t="s">
        <v>130</v>
      </c>
      <c r="AY252" s="16" t="s">
        <v>120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6" t="s">
        <v>82</v>
      </c>
      <c r="BK252" s="226">
        <f>ROUND(I252*H252,2)</f>
        <v>0</v>
      </c>
      <c r="BL252" s="16" t="s">
        <v>129</v>
      </c>
      <c r="BM252" s="225" t="s">
        <v>479</v>
      </c>
    </row>
    <row r="253" spans="1:47" s="2" customFormat="1" ht="12">
      <c r="A253" s="37"/>
      <c r="B253" s="38"/>
      <c r="C253" s="39"/>
      <c r="D253" s="227" t="s">
        <v>132</v>
      </c>
      <c r="E253" s="39"/>
      <c r="F253" s="228" t="s">
        <v>478</v>
      </c>
      <c r="G253" s="39"/>
      <c r="H253" s="39"/>
      <c r="I253" s="133"/>
      <c r="J253" s="39"/>
      <c r="K253" s="39"/>
      <c r="L253" s="43"/>
      <c r="M253" s="229"/>
      <c r="N253" s="230"/>
      <c r="O253" s="83"/>
      <c r="P253" s="83"/>
      <c r="Q253" s="83"/>
      <c r="R253" s="83"/>
      <c r="S253" s="83"/>
      <c r="T253" s="84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132</v>
      </c>
      <c r="AU253" s="16" t="s">
        <v>130</v>
      </c>
    </row>
    <row r="254" spans="1:65" s="2" customFormat="1" ht="16.5" customHeight="1">
      <c r="A254" s="37"/>
      <c r="B254" s="38"/>
      <c r="C254" s="214" t="s">
        <v>480</v>
      </c>
      <c r="D254" s="214" t="s">
        <v>124</v>
      </c>
      <c r="E254" s="215" t="s">
        <v>481</v>
      </c>
      <c r="F254" s="216" t="s">
        <v>482</v>
      </c>
      <c r="G254" s="217" t="s">
        <v>127</v>
      </c>
      <c r="H254" s="218">
        <v>46</v>
      </c>
      <c r="I254" s="219"/>
      <c r="J254" s="220">
        <f>ROUND(I254*H254,2)</f>
        <v>0</v>
      </c>
      <c r="K254" s="216" t="s">
        <v>128</v>
      </c>
      <c r="L254" s="43"/>
      <c r="M254" s="221" t="s">
        <v>21</v>
      </c>
      <c r="N254" s="222" t="s">
        <v>48</v>
      </c>
      <c r="O254" s="83"/>
      <c r="P254" s="223">
        <f>O254*H254</f>
        <v>0</v>
      </c>
      <c r="Q254" s="223">
        <v>0.1554</v>
      </c>
      <c r="R254" s="223">
        <f>Q254*H254</f>
        <v>7.1484000000000005</v>
      </c>
      <c r="S254" s="223">
        <v>0</v>
      </c>
      <c r="T254" s="22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5" t="s">
        <v>129</v>
      </c>
      <c r="AT254" s="225" t="s">
        <v>124</v>
      </c>
      <c r="AU254" s="225" t="s">
        <v>130</v>
      </c>
      <c r="AY254" s="16" t="s">
        <v>120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6" t="s">
        <v>82</v>
      </c>
      <c r="BK254" s="226">
        <f>ROUND(I254*H254,2)</f>
        <v>0</v>
      </c>
      <c r="BL254" s="16" t="s">
        <v>129</v>
      </c>
      <c r="BM254" s="225" t="s">
        <v>483</v>
      </c>
    </row>
    <row r="255" spans="1:47" s="2" customFormat="1" ht="12">
      <c r="A255" s="37"/>
      <c r="B255" s="38"/>
      <c r="C255" s="39"/>
      <c r="D255" s="227" t="s">
        <v>132</v>
      </c>
      <c r="E255" s="39"/>
      <c r="F255" s="228" t="s">
        <v>484</v>
      </c>
      <c r="G255" s="39"/>
      <c r="H255" s="39"/>
      <c r="I255" s="133"/>
      <c r="J255" s="39"/>
      <c r="K255" s="39"/>
      <c r="L255" s="43"/>
      <c r="M255" s="229"/>
      <c r="N255" s="230"/>
      <c r="O255" s="83"/>
      <c r="P255" s="83"/>
      <c r="Q255" s="83"/>
      <c r="R255" s="83"/>
      <c r="S255" s="83"/>
      <c r="T255" s="84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132</v>
      </c>
      <c r="AU255" s="16" t="s">
        <v>130</v>
      </c>
    </row>
    <row r="256" spans="1:51" s="13" customFormat="1" ht="12">
      <c r="A256" s="13"/>
      <c r="B256" s="232"/>
      <c r="C256" s="233"/>
      <c r="D256" s="227" t="s">
        <v>141</v>
      </c>
      <c r="E256" s="234" t="s">
        <v>21</v>
      </c>
      <c r="F256" s="235" t="s">
        <v>485</v>
      </c>
      <c r="G256" s="233"/>
      <c r="H256" s="236">
        <v>46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141</v>
      </c>
      <c r="AU256" s="242" t="s">
        <v>130</v>
      </c>
      <c r="AV256" s="13" t="s">
        <v>88</v>
      </c>
      <c r="AW256" s="13" t="s">
        <v>36</v>
      </c>
      <c r="AX256" s="13" t="s">
        <v>82</v>
      </c>
      <c r="AY256" s="242" t="s">
        <v>120</v>
      </c>
    </row>
    <row r="257" spans="1:65" s="2" customFormat="1" ht="16.5" customHeight="1">
      <c r="A257" s="37"/>
      <c r="B257" s="38"/>
      <c r="C257" s="243" t="s">
        <v>486</v>
      </c>
      <c r="D257" s="243" t="s">
        <v>249</v>
      </c>
      <c r="E257" s="244" t="s">
        <v>487</v>
      </c>
      <c r="F257" s="245" t="s">
        <v>488</v>
      </c>
      <c r="G257" s="246" t="s">
        <v>127</v>
      </c>
      <c r="H257" s="247">
        <v>16</v>
      </c>
      <c r="I257" s="248"/>
      <c r="J257" s="249">
        <f>ROUND(I257*H257,2)</f>
        <v>0</v>
      </c>
      <c r="K257" s="245" t="s">
        <v>128</v>
      </c>
      <c r="L257" s="250"/>
      <c r="M257" s="251" t="s">
        <v>21</v>
      </c>
      <c r="N257" s="252" t="s">
        <v>48</v>
      </c>
      <c r="O257" s="83"/>
      <c r="P257" s="223">
        <f>O257*H257</f>
        <v>0</v>
      </c>
      <c r="Q257" s="223">
        <v>0.0483</v>
      </c>
      <c r="R257" s="223">
        <f>Q257*H257</f>
        <v>0.7728</v>
      </c>
      <c r="S257" s="223">
        <v>0</v>
      </c>
      <c r="T257" s="22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5" t="s">
        <v>184</v>
      </c>
      <c r="AT257" s="225" t="s">
        <v>249</v>
      </c>
      <c r="AU257" s="225" t="s">
        <v>130</v>
      </c>
      <c r="AY257" s="16" t="s">
        <v>120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6" t="s">
        <v>82</v>
      </c>
      <c r="BK257" s="226">
        <f>ROUND(I257*H257,2)</f>
        <v>0</v>
      </c>
      <c r="BL257" s="16" t="s">
        <v>129</v>
      </c>
      <c r="BM257" s="225" t="s">
        <v>489</v>
      </c>
    </row>
    <row r="258" spans="1:47" s="2" customFormat="1" ht="12">
      <c r="A258" s="37"/>
      <c r="B258" s="38"/>
      <c r="C258" s="39"/>
      <c r="D258" s="227" t="s">
        <v>132</v>
      </c>
      <c r="E258" s="39"/>
      <c r="F258" s="228" t="s">
        <v>488</v>
      </c>
      <c r="G258" s="39"/>
      <c r="H258" s="39"/>
      <c r="I258" s="133"/>
      <c r="J258" s="39"/>
      <c r="K258" s="39"/>
      <c r="L258" s="43"/>
      <c r="M258" s="229"/>
      <c r="N258" s="230"/>
      <c r="O258" s="83"/>
      <c r="P258" s="83"/>
      <c r="Q258" s="83"/>
      <c r="R258" s="83"/>
      <c r="S258" s="83"/>
      <c r="T258" s="84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132</v>
      </c>
      <c r="AU258" s="16" t="s">
        <v>130</v>
      </c>
    </row>
    <row r="259" spans="1:65" s="2" customFormat="1" ht="16.5" customHeight="1">
      <c r="A259" s="37"/>
      <c r="B259" s="38"/>
      <c r="C259" s="243" t="s">
        <v>490</v>
      </c>
      <c r="D259" s="243" t="s">
        <v>249</v>
      </c>
      <c r="E259" s="244" t="s">
        <v>491</v>
      </c>
      <c r="F259" s="245" t="s">
        <v>492</v>
      </c>
      <c r="G259" s="246" t="s">
        <v>127</v>
      </c>
      <c r="H259" s="247">
        <v>2</v>
      </c>
      <c r="I259" s="248"/>
      <c r="J259" s="249">
        <f>ROUND(I259*H259,2)</f>
        <v>0</v>
      </c>
      <c r="K259" s="245" t="s">
        <v>128</v>
      </c>
      <c r="L259" s="250"/>
      <c r="M259" s="251" t="s">
        <v>21</v>
      </c>
      <c r="N259" s="252" t="s">
        <v>48</v>
      </c>
      <c r="O259" s="83"/>
      <c r="P259" s="223">
        <f>O259*H259</f>
        <v>0</v>
      </c>
      <c r="Q259" s="223">
        <v>0.06567</v>
      </c>
      <c r="R259" s="223">
        <f>Q259*H259</f>
        <v>0.13134</v>
      </c>
      <c r="S259" s="223">
        <v>0</v>
      </c>
      <c r="T259" s="22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5" t="s">
        <v>184</v>
      </c>
      <c r="AT259" s="225" t="s">
        <v>249</v>
      </c>
      <c r="AU259" s="225" t="s">
        <v>130</v>
      </c>
      <c r="AY259" s="16" t="s">
        <v>120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6" t="s">
        <v>82</v>
      </c>
      <c r="BK259" s="226">
        <f>ROUND(I259*H259,2)</f>
        <v>0</v>
      </c>
      <c r="BL259" s="16" t="s">
        <v>129</v>
      </c>
      <c r="BM259" s="225" t="s">
        <v>493</v>
      </c>
    </row>
    <row r="260" spans="1:47" s="2" customFormat="1" ht="12">
      <c r="A260" s="37"/>
      <c r="B260" s="38"/>
      <c r="C260" s="39"/>
      <c r="D260" s="227" t="s">
        <v>132</v>
      </c>
      <c r="E260" s="39"/>
      <c r="F260" s="228" t="s">
        <v>492</v>
      </c>
      <c r="G260" s="39"/>
      <c r="H260" s="39"/>
      <c r="I260" s="133"/>
      <c r="J260" s="39"/>
      <c r="K260" s="39"/>
      <c r="L260" s="43"/>
      <c r="M260" s="229"/>
      <c r="N260" s="230"/>
      <c r="O260" s="83"/>
      <c r="P260" s="83"/>
      <c r="Q260" s="83"/>
      <c r="R260" s="83"/>
      <c r="S260" s="83"/>
      <c r="T260" s="84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132</v>
      </c>
      <c r="AU260" s="16" t="s">
        <v>130</v>
      </c>
    </row>
    <row r="261" spans="1:65" s="2" customFormat="1" ht="16.5" customHeight="1">
      <c r="A261" s="37"/>
      <c r="B261" s="38"/>
      <c r="C261" s="243" t="s">
        <v>494</v>
      </c>
      <c r="D261" s="243" t="s">
        <v>249</v>
      </c>
      <c r="E261" s="244" t="s">
        <v>495</v>
      </c>
      <c r="F261" s="245" t="s">
        <v>496</v>
      </c>
      <c r="G261" s="246" t="s">
        <v>127</v>
      </c>
      <c r="H261" s="247">
        <v>31</v>
      </c>
      <c r="I261" s="248"/>
      <c r="J261" s="249">
        <f>ROUND(I261*H261,2)</f>
        <v>0</v>
      </c>
      <c r="K261" s="245" t="s">
        <v>128</v>
      </c>
      <c r="L261" s="250"/>
      <c r="M261" s="251" t="s">
        <v>21</v>
      </c>
      <c r="N261" s="252" t="s">
        <v>48</v>
      </c>
      <c r="O261" s="83"/>
      <c r="P261" s="223">
        <f>O261*H261</f>
        <v>0</v>
      </c>
      <c r="Q261" s="223">
        <v>0.08</v>
      </c>
      <c r="R261" s="223">
        <f>Q261*H261</f>
        <v>2.48</v>
      </c>
      <c r="S261" s="223">
        <v>0</v>
      </c>
      <c r="T261" s="22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5" t="s">
        <v>184</v>
      </c>
      <c r="AT261" s="225" t="s">
        <v>249</v>
      </c>
      <c r="AU261" s="225" t="s">
        <v>130</v>
      </c>
      <c r="AY261" s="16" t="s">
        <v>120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6" t="s">
        <v>82</v>
      </c>
      <c r="BK261" s="226">
        <f>ROUND(I261*H261,2)</f>
        <v>0</v>
      </c>
      <c r="BL261" s="16" t="s">
        <v>129</v>
      </c>
      <c r="BM261" s="225" t="s">
        <v>497</v>
      </c>
    </row>
    <row r="262" spans="1:47" s="2" customFormat="1" ht="12">
      <c r="A262" s="37"/>
      <c r="B262" s="38"/>
      <c r="C262" s="39"/>
      <c r="D262" s="227" t="s">
        <v>132</v>
      </c>
      <c r="E262" s="39"/>
      <c r="F262" s="228" t="s">
        <v>496</v>
      </c>
      <c r="G262" s="39"/>
      <c r="H262" s="39"/>
      <c r="I262" s="133"/>
      <c r="J262" s="39"/>
      <c r="K262" s="39"/>
      <c r="L262" s="43"/>
      <c r="M262" s="229"/>
      <c r="N262" s="230"/>
      <c r="O262" s="83"/>
      <c r="P262" s="83"/>
      <c r="Q262" s="83"/>
      <c r="R262" s="83"/>
      <c r="S262" s="83"/>
      <c r="T262" s="84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132</v>
      </c>
      <c r="AU262" s="16" t="s">
        <v>130</v>
      </c>
    </row>
    <row r="263" spans="1:65" s="2" customFormat="1" ht="16.5" customHeight="1">
      <c r="A263" s="37"/>
      <c r="B263" s="38"/>
      <c r="C263" s="214" t="s">
        <v>498</v>
      </c>
      <c r="D263" s="214" t="s">
        <v>124</v>
      </c>
      <c r="E263" s="215" t="s">
        <v>499</v>
      </c>
      <c r="F263" s="216" t="s">
        <v>500</v>
      </c>
      <c r="G263" s="217" t="s">
        <v>127</v>
      </c>
      <c r="H263" s="218">
        <v>26</v>
      </c>
      <c r="I263" s="219"/>
      <c r="J263" s="220">
        <f>ROUND(I263*H263,2)</f>
        <v>0</v>
      </c>
      <c r="K263" s="216" t="s">
        <v>128</v>
      </c>
      <c r="L263" s="43"/>
      <c r="M263" s="221" t="s">
        <v>21</v>
      </c>
      <c r="N263" s="222" t="s">
        <v>48</v>
      </c>
      <c r="O263" s="83"/>
      <c r="P263" s="223">
        <f>O263*H263</f>
        <v>0</v>
      </c>
      <c r="Q263" s="223">
        <v>0.08978</v>
      </c>
      <c r="R263" s="223">
        <f>Q263*H263</f>
        <v>2.33428</v>
      </c>
      <c r="S263" s="223">
        <v>0</v>
      </c>
      <c r="T263" s="224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5" t="s">
        <v>129</v>
      </c>
      <c r="AT263" s="225" t="s">
        <v>124</v>
      </c>
      <c r="AU263" s="225" t="s">
        <v>130</v>
      </c>
      <c r="AY263" s="16" t="s">
        <v>120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6" t="s">
        <v>82</v>
      </c>
      <c r="BK263" s="226">
        <f>ROUND(I263*H263,2)</f>
        <v>0</v>
      </c>
      <c r="BL263" s="16" t="s">
        <v>129</v>
      </c>
      <c r="BM263" s="225" t="s">
        <v>501</v>
      </c>
    </row>
    <row r="264" spans="1:47" s="2" customFormat="1" ht="12">
      <c r="A264" s="37"/>
      <c r="B264" s="38"/>
      <c r="C264" s="39"/>
      <c r="D264" s="227" t="s">
        <v>132</v>
      </c>
      <c r="E264" s="39"/>
      <c r="F264" s="228" t="s">
        <v>502</v>
      </c>
      <c r="G264" s="39"/>
      <c r="H264" s="39"/>
      <c r="I264" s="133"/>
      <c r="J264" s="39"/>
      <c r="K264" s="39"/>
      <c r="L264" s="43"/>
      <c r="M264" s="229"/>
      <c r="N264" s="230"/>
      <c r="O264" s="83"/>
      <c r="P264" s="83"/>
      <c r="Q264" s="83"/>
      <c r="R264" s="83"/>
      <c r="S264" s="83"/>
      <c r="T264" s="84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132</v>
      </c>
      <c r="AU264" s="16" t="s">
        <v>130</v>
      </c>
    </row>
    <row r="265" spans="1:51" s="13" customFormat="1" ht="12">
      <c r="A265" s="13"/>
      <c r="B265" s="232"/>
      <c r="C265" s="233"/>
      <c r="D265" s="227" t="s">
        <v>141</v>
      </c>
      <c r="E265" s="234" t="s">
        <v>21</v>
      </c>
      <c r="F265" s="235" t="s">
        <v>503</v>
      </c>
      <c r="G265" s="233"/>
      <c r="H265" s="236">
        <v>26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141</v>
      </c>
      <c r="AU265" s="242" t="s">
        <v>130</v>
      </c>
      <c r="AV265" s="13" t="s">
        <v>88</v>
      </c>
      <c r="AW265" s="13" t="s">
        <v>36</v>
      </c>
      <c r="AX265" s="13" t="s">
        <v>82</v>
      </c>
      <c r="AY265" s="242" t="s">
        <v>120</v>
      </c>
    </row>
    <row r="266" spans="1:65" s="2" customFormat="1" ht="16.5" customHeight="1">
      <c r="A266" s="37"/>
      <c r="B266" s="38"/>
      <c r="C266" s="243" t="s">
        <v>504</v>
      </c>
      <c r="D266" s="243" t="s">
        <v>249</v>
      </c>
      <c r="E266" s="244" t="s">
        <v>505</v>
      </c>
      <c r="F266" s="245" t="s">
        <v>506</v>
      </c>
      <c r="G266" s="246" t="s">
        <v>136</v>
      </c>
      <c r="H266" s="247">
        <v>3</v>
      </c>
      <c r="I266" s="248"/>
      <c r="J266" s="249">
        <f>ROUND(I266*H266,2)</f>
        <v>0</v>
      </c>
      <c r="K266" s="245" t="s">
        <v>128</v>
      </c>
      <c r="L266" s="250"/>
      <c r="M266" s="251" t="s">
        <v>21</v>
      </c>
      <c r="N266" s="252" t="s">
        <v>48</v>
      </c>
      <c r="O266" s="83"/>
      <c r="P266" s="223">
        <f>O266*H266</f>
        <v>0</v>
      </c>
      <c r="Q266" s="223">
        <v>0.222</v>
      </c>
      <c r="R266" s="223">
        <f>Q266*H266</f>
        <v>0.666</v>
      </c>
      <c r="S266" s="223">
        <v>0</v>
      </c>
      <c r="T266" s="224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5" t="s">
        <v>184</v>
      </c>
      <c r="AT266" s="225" t="s">
        <v>249</v>
      </c>
      <c r="AU266" s="225" t="s">
        <v>130</v>
      </c>
      <c r="AY266" s="16" t="s">
        <v>120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6" t="s">
        <v>82</v>
      </c>
      <c r="BK266" s="226">
        <f>ROUND(I266*H266,2)</f>
        <v>0</v>
      </c>
      <c r="BL266" s="16" t="s">
        <v>129</v>
      </c>
      <c r="BM266" s="225" t="s">
        <v>507</v>
      </c>
    </row>
    <row r="267" spans="1:47" s="2" customFormat="1" ht="12">
      <c r="A267" s="37"/>
      <c r="B267" s="38"/>
      <c r="C267" s="39"/>
      <c r="D267" s="227" t="s">
        <v>132</v>
      </c>
      <c r="E267" s="39"/>
      <c r="F267" s="228" t="s">
        <v>506</v>
      </c>
      <c r="G267" s="39"/>
      <c r="H267" s="39"/>
      <c r="I267" s="133"/>
      <c r="J267" s="39"/>
      <c r="K267" s="39"/>
      <c r="L267" s="43"/>
      <c r="M267" s="229"/>
      <c r="N267" s="230"/>
      <c r="O267" s="83"/>
      <c r="P267" s="83"/>
      <c r="Q267" s="83"/>
      <c r="R267" s="83"/>
      <c r="S267" s="83"/>
      <c r="T267" s="84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132</v>
      </c>
      <c r="AU267" s="16" t="s">
        <v>130</v>
      </c>
    </row>
    <row r="268" spans="1:65" s="2" customFormat="1" ht="16.5" customHeight="1">
      <c r="A268" s="37"/>
      <c r="B268" s="38"/>
      <c r="C268" s="214" t="s">
        <v>508</v>
      </c>
      <c r="D268" s="214" t="s">
        <v>124</v>
      </c>
      <c r="E268" s="215" t="s">
        <v>509</v>
      </c>
      <c r="F268" s="216" t="s">
        <v>510</v>
      </c>
      <c r="G268" s="217" t="s">
        <v>155</v>
      </c>
      <c r="H268" s="218">
        <v>1</v>
      </c>
      <c r="I268" s="219"/>
      <c r="J268" s="220">
        <f>ROUND(I268*H268,2)</f>
        <v>0</v>
      </c>
      <c r="K268" s="216" t="s">
        <v>128</v>
      </c>
      <c r="L268" s="43"/>
      <c r="M268" s="221" t="s">
        <v>21</v>
      </c>
      <c r="N268" s="222" t="s">
        <v>48</v>
      </c>
      <c r="O268" s="83"/>
      <c r="P268" s="223">
        <f>O268*H268</f>
        <v>0</v>
      </c>
      <c r="Q268" s="223">
        <v>0.10941</v>
      </c>
      <c r="R268" s="223">
        <f>Q268*H268</f>
        <v>0.10941</v>
      </c>
      <c r="S268" s="223">
        <v>0</v>
      </c>
      <c r="T268" s="22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5" t="s">
        <v>129</v>
      </c>
      <c r="AT268" s="225" t="s">
        <v>124</v>
      </c>
      <c r="AU268" s="225" t="s">
        <v>130</v>
      </c>
      <c r="AY268" s="16" t="s">
        <v>120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6" t="s">
        <v>82</v>
      </c>
      <c r="BK268" s="226">
        <f>ROUND(I268*H268,2)</f>
        <v>0</v>
      </c>
      <c r="BL268" s="16" t="s">
        <v>129</v>
      </c>
      <c r="BM268" s="225" t="s">
        <v>511</v>
      </c>
    </row>
    <row r="269" spans="1:47" s="2" customFormat="1" ht="12">
      <c r="A269" s="37"/>
      <c r="B269" s="38"/>
      <c r="C269" s="39"/>
      <c r="D269" s="227" t="s">
        <v>132</v>
      </c>
      <c r="E269" s="39"/>
      <c r="F269" s="228" t="s">
        <v>512</v>
      </c>
      <c r="G269" s="39"/>
      <c r="H269" s="39"/>
      <c r="I269" s="133"/>
      <c r="J269" s="39"/>
      <c r="K269" s="39"/>
      <c r="L269" s="43"/>
      <c r="M269" s="229"/>
      <c r="N269" s="230"/>
      <c r="O269" s="83"/>
      <c r="P269" s="83"/>
      <c r="Q269" s="83"/>
      <c r="R269" s="83"/>
      <c r="S269" s="83"/>
      <c r="T269" s="84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132</v>
      </c>
      <c r="AU269" s="16" t="s">
        <v>130</v>
      </c>
    </row>
    <row r="270" spans="1:65" s="2" customFormat="1" ht="16.5" customHeight="1">
      <c r="A270" s="37"/>
      <c r="B270" s="38"/>
      <c r="C270" s="243" t="s">
        <v>513</v>
      </c>
      <c r="D270" s="243" t="s">
        <v>249</v>
      </c>
      <c r="E270" s="244" t="s">
        <v>514</v>
      </c>
      <c r="F270" s="245" t="s">
        <v>515</v>
      </c>
      <c r="G270" s="246" t="s">
        <v>155</v>
      </c>
      <c r="H270" s="247">
        <v>1</v>
      </c>
      <c r="I270" s="248"/>
      <c r="J270" s="249">
        <f>ROUND(I270*H270,2)</f>
        <v>0</v>
      </c>
      <c r="K270" s="245" t="s">
        <v>128</v>
      </c>
      <c r="L270" s="250"/>
      <c r="M270" s="251" t="s">
        <v>21</v>
      </c>
      <c r="N270" s="252" t="s">
        <v>48</v>
      </c>
      <c r="O270" s="83"/>
      <c r="P270" s="223">
        <f>O270*H270</f>
        <v>0</v>
      </c>
      <c r="Q270" s="223">
        <v>0.0061</v>
      </c>
      <c r="R270" s="223">
        <f>Q270*H270</f>
        <v>0.0061</v>
      </c>
      <c r="S270" s="223">
        <v>0</v>
      </c>
      <c r="T270" s="22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5" t="s">
        <v>184</v>
      </c>
      <c r="AT270" s="225" t="s">
        <v>249</v>
      </c>
      <c r="AU270" s="225" t="s">
        <v>130</v>
      </c>
      <c r="AY270" s="16" t="s">
        <v>120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6" t="s">
        <v>82</v>
      </c>
      <c r="BK270" s="226">
        <f>ROUND(I270*H270,2)</f>
        <v>0</v>
      </c>
      <c r="BL270" s="16" t="s">
        <v>129</v>
      </c>
      <c r="BM270" s="225" t="s">
        <v>516</v>
      </c>
    </row>
    <row r="271" spans="1:47" s="2" customFormat="1" ht="12">
      <c r="A271" s="37"/>
      <c r="B271" s="38"/>
      <c r="C271" s="39"/>
      <c r="D271" s="227" t="s">
        <v>132</v>
      </c>
      <c r="E271" s="39"/>
      <c r="F271" s="228" t="s">
        <v>515</v>
      </c>
      <c r="G271" s="39"/>
      <c r="H271" s="39"/>
      <c r="I271" s="133"/>
      <c r="J271" s="39"/>
      <c r="K271" s="39"/>
      <c r="L271" s="43"/>
      <c r="M271" s="229"/>
      <c r="N271" s="230"/>
      <c r="O271" s="83"/>
      <c r="P271" s="83"/>
      <c r="Q271" s="83"/>
      <c r="R271" s="83"/>
      <c r="S271" s="83"/>
      <c r="T271" s="84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132</v>
      </c>
      <c r="AU271" s="16" t="s">
        <v>130</v>
      </c>
    </row>
    <row r="272" spans="1:65" s="2" customFormat="1" ht="16.5" customHeight="1">
      <c r="A272" s="37"/>
      <c r="B272" s="38"/>
      <c r="C272" s="214" t="s">
        <v>517</v>
      </c>
      <c r="D272" s="214" t="s">
        <v>124</v>
      </c>
      <c r="E272" s="215" t="s">
        <v>518</v>
      </c>
      <c r="F272" s="216" t="s">
        <v>519</v>
      </c>
      <c r="G272" s="217" t="s">
        <v>155</v>
      </c>
      <c r="H272" s="218">
        <v>1</v>
      </c>
      <c r="I272" s="219"/>
      <c r="J272" s="220">
        <f>ROUND(I272*H272,2)</f>
        <v>0</v>
      </c>
      <c r="K272" s="216" t="s">
        <v>128</v>
      </c>
      <c r="L272" s="43"/>
      <c r="M272" s="221" t="s">
        <v>21</v>
      </c>
      <c r="N272" s="222" t="s">
        <v>48</v>
      </c>
      <c r="O272" s="83"/>
      <c r="P272" s="223">
        <f>O272*H272</f>
        <v>0</v>
      </c>
      <c r="Q272" s="223">
        <v>0.0007</v>
      </c>
      <c r="R272" s="223">
        <f>Q272*H272</f>
        <v>0.0007</v>
      </c>
      <c r="S272" s="223">
        <v>0</v>
      </c>
      <c r="T272" s="22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5" t="s">
        <v>129</v>
      </c>
      <c r="AT272" s="225" t="s">
        <v>124</v>
      </c>
      <c r="AU272" s="225" t="s">
        <v>130</v>
      </c>
      <c r="AY272" s="16" t="s">
        <v>120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6" t="s">
        <v>82</v>
      </c>
      <c r="BK272" s="226">
        <f>ROUND(I272*H272,2)</f>
        <v>0</v>
      </c>
      <c r="BL272" s="16" t="s">
        <v>129</v>
      </c>
      <c r="BM272" s="225" t="s">
        <v>520</v>
      </c>
    </row>
    <row r="273" spans="1:47" s="2" customFormat="1" ht="12">
      <c r="A273" s="37"/>
      <c r="B273" s="38"/>
      <c r="C273" s="39"/>
      <c r="D273" s="227" t="s">
        <v>132</v>
      </c>
      <c r="E273" s="39"/>
      <c r="F273" s="228" t="s">
        <v>521</v>
      </c>
      <c r="G273" s="39"/>
      <c r="H273" s="39"/>
      <c r="I273" s="133"/>
      <c r="J273" s="39"/>
      <c r="K273" s="39"/>
      <c r="L273" s="43"/>
      <c r="M273" s="229"/>
      <c r="N273" s="230"/>
      <c r="O273" s="83"/>
      <c r="P273" s="83"/>
      <c r="Q273" s="83"/>
      <c r="R273" s="83"/>
      <c r="S273" s="83"/>
      <c r="T273" s="84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132</v>
      </c>
      <c r="AU273" s="16" t="s">
        <v>130</v>
      </c>
    </row>
    <row r="274" spans="1:47" s="2" customFormat="1" ht="12">
      <c r="A274" s="37"/>
      <c r="B274" s="38"/>
      <c r="C274" s="39"/>
      <c r="D274" s="227" t="s">
        <v>139</v>
      </c>
      <c r="E274" s="39"/>
      <c r="F274" s="231" t="s">
        <v>522</v>
      </c>
      <c r="G274" s="39"/>
      <c r="H274" s="39"/>
      <c r="I274" s="133"/>
      <c r="J274" s="39"/>
      <c r="K274" s="39"/>
      <c r="L274" s="43"/>
      <c r="M274" s="229"/>
      <c r="N274" s="230"/>
      <c r="O274" s="83"/>
      <c r="P274" s="83"/>
      <c r="Q274" s="83"/>
      <c r="R274" s="83"/>
      <c r="S274" s="83"/>
      <c r="T274" s="84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139</v>
      </c>
      <c r="AU274" s="16" t="s">
        <v>130</v>
      </c>
    </row>
    <row r="275" spans="1:65" s="2" customFormat="1" ht="16.5" customHeight="1">
      <c r="A275" s="37"/>
      <c r="B275" s="38"/>
      <c r="C275" s="214" t="s">
        <v>464</v>
      </c>
      <c r="D275" s="214" t="s">
        <v>124</v>
      </c>
      <c r="E275" s="215" t="s">
        <v>523</v>
      </c>
      <c r="F275" s="216" t="s">
        <v>524</v>
      </c>
      <c r="G275" s="217" t="s">
        <v>127</v>
      </c>
      <c r="H275" s="218">
        <v>10</v>
      </c>
      <c r="I275" s="219"/>
      <c r="J275" s="220">
        <f>ROUND(I275*H275,2)</f>
        <v>0</v>
      </c>
      <c r="K275" s="216" t="s">
        <v>21</v>
      </c>
      <c r="L275" s="43"/>
      <c r="M275" s="221" t="s">
        <v>21</v>
      </c>
      <c r="N275" s="222" t="s">
        <v>48</v>
      </c>
      <c r="O275" s="83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5" t="s">
        <v>129</v>
      </c>
      <c r="AT275" s="225" t="s">
        <v>124</v>
      </c>
      <c r="AU275" s="225" t="s">
        <v>130</v>
      </c>
      <c r="AY275" s="16" t="s">
        <v>120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6" t="s">
        <v>82</v>
      </c>
      <c r="BK275" s="226">
        <f>ROUND(I275*H275,2)</f>
        <v>0</v>
      </c>
      <c r="BL275" s="16" t="s">
        <v>129</v>
      </c>
      <c r="BM275" s="225" t="s">
        <v>525</v>
      </c>
    </row>
    <row r="276" spans="1:47" s="2" customFormat="1" ht="12">
      <c r="A276" s="37"/>
      <c r="B276" s="38"/>
      <c r="C276" s="39"/>
      <c r="D276" s="227" t="s">
        <v>132</v>
      </c>
      <c r="E276" s="39"/>
      <c r="F276" s="228" t="s">
        <v>524</v>
      </c>
      <c r="G276" s="39"/>
      <c r="H276" s="39"/>
      <c r="I276" s="133"/>
      <c r="J276" s="39"/>
      <c r="K276" s="39"/>
      <c r="L276" s="43"/>
      <c r="M276" s="229"/>
      <c r="N276" s="230"/>
      <c r="O276" s="83"/>
      <c r="P276" s="83"/>
      <c r="Q276" s="83"/>
      <c r="R276" s="83"/>
      <c r="S276" s="83"/>
      <c r="T276" s="84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132</v>
      </c>
      <c r="AU276" s="16" t="s">
        <v>130</v>
      </c>
    </row>
    <row r="277" spans="1:63" s="12" customFormat="1" ht="20.85" customHeight="1">
      <c r="A277" s="12"/>
      <c r="B277" s="198"/>
      <c r="C277" s="199"/>
      <c r="D277" s="200" t="s">
        <v>76</v>
      </c>
      <c r="E277" s="212" t="s">
        <v>526</v>
      </c>
      <c r="F277" s="212" t="s">
        <v>527</v>
      </c>
      <c r="G277" s="199"/>
      <c r="H277" s="199"/>
      <c r="I277" s="202"/>
      <c r="J277" s="213">
        <f>BK277</f>
        <v>0</v>
      </c>
      <c r="K277" s="199"/>
      <c r="L277" s="204"/>
      <c r="M277" s="205"/>
      <c r="N277" s="206"/>
      <c r="O277" s="206"/>
      <c r="P277" s="207">
        <f>SUM(P278:P287)</f>
        <v>0</v>
      </c>
      <c r="Q277" s="206"/>
      <c r="R277" s="207">
        <f>SUM(R278:R287)</f>
        <v>9.35072</v>
      </c>
      <c r="S277" s="206"/>
      <c r="T277" s="208">
        <f>SUM(T278:T287)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9" t="s">
        <v>82</v>
      </c>
      <c r="AT277" s="210" t="s">
        <v>76</v>
      </c>
      <c r="AU277" s="210" t="s">
        <v>88</v>
      </c>
      <c r="AY277" s="209" t="s">
        <v>120</v>
      </c>
      <c r="BK277" s="211">
        <f>SUM(BK278:BK287)</f>
        <v>0</v>
      </c>
    </row>
    <row r="278" spans="1:65" s="2" customFormat="1" ht="16.5" customHeight="1">
      <c r="A278" s="37"/>
      <c r="B278" s="38"/>
      <c r="C278" s="214" t="s">
        <v>528</v>
      </c>
      <c r="D278" s="214" t="s">
        <v>124</v>
      </c>
      <c r="E278" s="215" t="s">
        <v>529</v>
      </c>
      <c r="F278" s="216" t="s">
        <v>530</v>
      </c>
      <c r="G278" s="217" t="s">
        <v>127</v>
      </c>
      <c r="H278" s="218">
        <v>32</v>
      </c>
      <c r="I278" s="219"/>
      <c r="J278" s="220">
        <f>ROUND(I278*H278,2)</f>
        <v>0</v>
      </c>
      <c r="K278" s="216" t="s">
        <v>128</v>
      </c>
      <c r="L278" s="43"/>
      <c r="M278" s="221" t="s">
        <v>21</v>
      </c>
      <c r="N278" s="222" t="s">
        <v>48</v>
      </c>
      <c r="O278" s="83"/>
      <c r="P278" s="223">
        <f>O278*H278</f>
        <v>0</v>
      </c>
      <c r="Q278" s="223">
        <v>0.29221</v>
      </c>
      <c r="R278" s="223">
        <f>Q278*H278</f>
        <v>9.35072</v>
      </c>
      <c r="S278" s="223">
        <v>0</v>
      </c>
      <c r="T278" s="224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5" t="s">
        <v>129</v>
      </c>
      <c r="AT278" s="225" t="s">
        <v>124</v>
      </c>
      <c r="AU278" s="225" t="s">
        <v>130</v>
      </c>
      <c r="AY278" s="16" t="s">
        <v>120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6" t="s">
        <v>82</v>
      </c>
      <c r="BK278" s="226">
        <f>ROUND(I278*H278,2)</f>
        <v>0</v>
      </c>
      <c r="BL278" s="16" t="s">
        <v>129</v>
      </c>
      <c r="BM278" s="225" t="s">
        <v>531</v>
      </c>
    </row>
    <row r="279" spans="1:47" s="2" customFormat="1" ht="12">
      <c r="A279" s="37"/>
      <c r="B279" s="38"/>
      <c r="C279" s="39"/>
      <c r="D279" s="227" t="s">
        <v>132</v>
      </c>
      <c r="E279" s="39"/>
      <c r="F279" s="228" t="s">
        <v>532</v>
      </c>
      <c r="G279" s="39"/>
      <c r="H279" s="39"/>
      <c r="I279" s="133"/>
      <c r="J279" s="39"/>
      <c r="K279" s="39"/>
      <c r="L279" s="43"/>
      <c r="M279" s="229"/>
      <c r="N279" s="230"/>
      <c r="O279" s="83"/>
      <c r="P279" s="83"/>
      <c r="Q279" s="83"/>
      <c r="R279" s="83"/>
      <c r="S279" s="83"/>
      <c r="T279" s="84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132</v>
      </c>
      <c r="AU279" s="16" t="s">
        <v>130</v>
      </c>
    </row>
    <row r="280" spans="1:65" s="2" customFormat="1" ht="16.5" customHeight="1">
      <c r="A280" s="37"/>
      <c r="B280" s="38"/>
      <c r="C280" s="243" t="s">
        <v>533</v>
      </c>
      <c r="D280" s="243" t="s">
        <v>249</v>
      </c>
      <c r="E280" s="244" t="s">
        <v>534</v>
      </c>
      <c r="F280" s="245" t="s">
        <v>535</v>
      </c>
      <c r="G280" s="246" t="s">
        <v>155</v>
      </c>
      <c r="H280" s="247">
        <v>32</v>
      </c>
      <c r="I280" s="248"/>
      <c r="J280" s="249">
        <f>ROUND(I280*H280,2)</f>
        <v>0</v>
      </c>
      <c r="K280" s="245" t="s">
        <v>21</v>
      </c>
      <c r="L280" s="250"/>
      <c r="M280" s="251" t="s">
        <v>21</v>
      </c>
      <c r="N280" s="252" t="s">
        <v>48</v>
      </c>
      <c r="O280" s="83"/>
      <c r="P280" s="223">
        <f>O280*H280</f>
        <v>0</v>
      </c>
      <c r="Q280" s="223">
        <v>0</v>
      </c>
      <c r="R280" s="223">
        <f>Q280*H280</f>
        <v>0</v>
      </c>
      <c r="S280" s="223">
        <v>0</v>
      </c>
      <c r="T280" s="224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5" t="s">
        <v>184</v>
      </c>
      <c r="AT280" s="225" t="s">
        <v>249</v>
      </c>
      <c r="AU280" s="225" t="s">
        <v>130</v>
      </c>
      <c r="AY280" s="16" t="s">
        <v>120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6" t="s">
        <v>82</v>
      </c>
      <c r="BK280" s="226">
        <f>ROUND(I280*H280,2)</f>
        <v>0</v>
      </c>
      <c r="BL280" s="16" t="s">
        <v>129</v>
      </c>
      <c r="BM280" s="225" t="s">
        <v>536</v>
      </c>
    </row>
    <row r="281" spans="1:47" s="2" customFormat="1" ht="12">
      <c r="A281" s="37"/>
      <c r="B281" s="38"/>
      <c r="C281" s="39"/>
      <c r="D281" s="227" t="s">
        <v>132</v>
      </c>
      <c r="E281" s="39"/>
      <c r="F281" s="228" t="s">
        <v>535</v>
      </c>
      <c r="G281" s="39"/>
      <c r="H281" s="39"/>
      <c r="I281" s="133"/>
      <c r="J281" s="39"/>
      <c r="K281" s="39"/>
      <c r="L281" s="43"/>
      <c r="M281" s="229"/>
      <c r="N281" s="230"/>
      <c r="O281" s="83"/>
      <c r="P281" s="83"/>
      <c r="Q281" s="83"/>
      <c r="R281" s="83"/>
      <c r="S281" s="83"/>
      <c r="T281" s="84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132</v>
      </c>
      <c r="AU281" s="16" t="s">
        <v>130</v>
      </c>
    </row>
    <row r="282" spans="1:65" s="2" customFormat="1" ht="16.5" customHeight="1">
      <c r="A282" s="37"/>
      <c r="B282" s="38"/>
      <c r="C282" s="243" t="s">
        <v>537</v>
      </c>
      <c r="D282" s="243" t="s">
        <v>249</v>
      </c>
      <c r="E282" s="244" t="s">
        <v>538</v>
      </c>
      <c r="F282" s="245" t="s">
        <v>539</v>
      </c>
      <c r="G282" s="246" t="s">
        <v>155</v>
      </c>
      <c r="H282" s="247">
        <v>2</v>
      </c>
      <c r="I282" s="248"/>
      <c r="J282" s="249">
        <f>ROUND(I282*H282,2)</f>
        <v>0</v>
      </c>
      <c r="K282" s="245" t="s">
        <v>21</v>
      </c>
      <c r="L282" s="250"/>
      <c r="M282" s="251" t="s">
        <v>21</v>
      </c>
      <c r="N282" s="252" t="s">
        <v>48</v>
      </c>
      <c r="O282" s="83"/>
      <c r="P282" s="223">
        <f>O282*H282</f>
        <v>0</v>
      </c>
      <c r="Q282" s="223">
        <v>0</v>
      </c>
      <c r="R282" s="223">
        <f>Q282*H282</f>
        <v>0</v>
      </c>
      <c r="S282" s="223">
        <v>0</v>
      </c>
      <c r="T282" s="22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5" t="s">
        <v>184</v>
      </c>
      <c r="AT282" s="225" t="s">
        <v>249</v>
      </c>
      <c r="AU282" s="225" t="s">
        <v>130</v>
      </c>
      <c r="AY282" s="16" t="s">
        <v>120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6" t="s">
        <v>82</v>
      </c>
      <c r="BK282" s="226">
        <f>ROUND(I282*H282,2)</f>
        <v>0</v>
      </c>
      <c r="BL282" s="16" t="s">
        <v>129</v>
      </c>
      <c r="BM282" s="225" t="s">
        <v>540</v>
      </c>
    </row>
    <row r="283" spans="1:47" s="2" customFormat="1" ht="12">
      <c r="A283" s="37"/>
      <c r="B283" s="38"/>
      <c r="C283" s="39"/>
      <c r="D283" s="227" t="s">
        <v>132</v>
      </c>
      <c r="E283" s="39"/>
      <c r="F283" s="228" t="s">
        <v>539</v>
      </c>
      <c r="G283" s="39"/>
      <c r="H283" s="39"/>
      <c r="I283" s="133"/>
      <c r="J283" s="39"/>
      <c r="K283" s="39"/>
      <c r="L283" s="43"/>
      <c r="M283" s="229"/>
      <c r="N283" s="230"/>
      <c r="O283" s="83"/>
      <c r="P283" s="83"/>
      <c r="Q283" s="83"/>
      <c r="R283" s="83"/>
      <c r="S283" s="83"/>
      <c r="T283" s="84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132</v>
      </c>
      <c r="AU283" s="16" t="s">
        <v>130</v>
      </c>
    </row>
    <row r="284" spans="1:65" s="2" customFormat="1" ht="16.5" customHeight="1">
      <c r="A284" s="37"/>
      <c r="B284" s="38"/>
      <c r="C284" s="243" t="s">
        <v>541</v>
      </c>
      <c r="D284" s="243" t="s">
        <v>249</v>
      </c>
      <c r="E284" s="244" t="s">
        <v>542</v>
      </c>
      <c r="F284" s="245" t="s">
        <v>543</v>
      </c>
      <c r="G284" s="246" t="s">
        <v>155</v>
      </c>
      <c r="H284" s="247">
        <v>2</v>
      </c>
      <c r="I284" s="248"/>
      <c r="J284" s="249">
        <f>ROUND(I284*H284,2)</f>
        <v>0</v>
      </c>
      <c r="K284" s="245" t="s">
        <v>21</v>
      </c>
      <c r="L284" s="250"/>
      <c r="M284" s="251" t="s">
        <v>21</v>
      </c>
      <c r="N284" s="252" t="s">
        <v>48</v>
      </c>
      <c r="O284" s="83"/>
      <c r="P284" s="223">
        <f>O284*H284</f>
        <v>0</v>
      </c>
      <c r="Q284" s="223">
        <v>0</v>
      </c>
      <c r="R284" s="223">
        <f>Q284*H284</f>
        <v>0</v>
      </c>
      <c r="S284" s="223">
        <v>0</v>
      </c>
      <c r="T284" s="22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5" t="s">
        <v>184</v>
      </c>
      <c r="AT284" s="225" t="s">
        <v>249</v>
      </c>
      <c r="AU284" s="225" t="s">
        <v>130</v>
      </c>
      <c r="AY284" s="16" t="s">
        <v>120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6" t="s">
        <v>82</v>
      </c>
      <c r="BK284" s="226">
        <f>ROUND(I284*H284,2)</f>
        <v>0</v>
      </c>
      <c r="BL284" s="16" t="s">
        <v>129</v>
      </c>
      <c r="BM284" s="225" t="s">
        <v>544</v>
      </c>
    </row>
    <row r="285" spans="1:47" s="2" customFormat="1" ht="12">
      <c r="A285" s="37"/>
      <c r="B285" s="38"/>
      <c r="C285" s="39"/>
      <c r="D285" s="227" t="s">
        <v>132</v>
      </c>
      <c r="E285" s="39"/>
      <c r="F285" s="228" t="s">
        <v>543</v>
      </c>
      <c r="G285" s="39"/>
      <c r="H285" s="39"/>
      <c r="I285" s="133"/>
      <c r="J285" s="39"/>
      <c r="K285" s="39"/>
      <c r="L285" s="43"/>
      <c r="M285" s="229"/>
      <c r="N285" s="230"/>
      <c r="O285" s="83"/>
      <c r="P285" s="83"/>
      <c r="Q285" s="83"/>
      <c r="R285" s="83"/>
      <c r="S285" s="83"/>
      <c r="T285" s="84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132</v>
      </c>
      <c r="AU285" s="16" t="s">
        <v>130</v>
      </c>
    </row>
    <row r="286" spans="1:65" s="2" customFormat="1" ht="16.5" customHeight="1">
      <c r="A286" s="37"/>
      <c r="B286" s="38"/>
      <c r="C286" s="243" t="s">
        <v>405</v>
      </c>
      <c r="D286" s="243" t="s">
        <v>249</v>
      </c>
      <c r="E286" s="244" t="s">
        <v>545</v>
      </c>
      <c r="F286" s="245" t="s">
        <v>546</v>
      </c>
      <c r="G286" s="246" t="s">
        <v>155</v>
      </c>
      <c r="H286" s="247">
        <v>2</v>
      </c>
      <c r="I286" s="248"/>
      <c r="J286" s="249">
        <f>ROUND(I286*H286,2)</f>
        <v>0</v>
      </c>
      <c r="K286" s="245" t="s">
        <v>21</v>
      </c>
      <c r="L286" s="250"/>
      <c r="M286" s="251" t="s">
        <v>21</v>
      </c>
      <c r="N286" s="252" t="s">
        <v>48</v>
      </c>
      <c r="O286" s="83"/>
      <c r="P286" s="223">
        <f>O286*H286</f>
        <v>0</v>
      </c>
      <c r="Q286" s="223">
        <v>0</v>
      </c>
      <c r="R286" s="223">
        <f>Q286*H286</f>
        <v>0</v>
      </c>
      <c r="S286" s="223">
        <v>0</v>
      </c>
      <c r="T286" s="224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5" t="s">
        <v>184</v>
      </c>
      <c r="AT286" s="225" t="s">
        <v>249</v>
      </c>
      <c r="AU286" s="225" t="s">
        <v>130</v>
      </c>
      <c r="AY286" s="16" t="s">
        <v>120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6" t="s">
        <v>82</v>
      </c>
      <c r="BK286" s="226">
        <f>ROUND(I286*H286,2)</f>
        <v>0</v>
      </c>
      <c r="BL286" s="16" t="s">
        <v>129</v>
      </c>
      <c r="BM286" s="225" t="s">
        <v>547</v>
      </c>
    </row>
    <row r="287" spans="1:47" s="2" customFormat="1" ht="12">
      <c r="A287" s="37"/>
      <c r="B287" s="38"/>
      <c r="C287" s="39"/>
      <c r="D287" s="227" t="s">
        <v>132</v>
      </c>
      <c r="E287" s="39"/>
      <c r="F287" s="228" t="s">
        <v>546</v>
      </c>
      <c r="G287" s="39"/>
      <c r="H287" s="39"/>
      <c r="I287" s="133"/>
      <c r="J287" s="39"/>
      <c r="K287" s="39"/>
      <c r="L287" s="43"/>
      <c r="M287" s="229"/>
      <c r="N287" s="230"/>
      <c r="O287" s="83"/>
      <c r="P287" s="83"/>
      <c r="Q287" s="83"/>
      <c r="R287" s="83"/>
      <c r="S287" s="83"/>
      <c r="T287" s="84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132</v>
      </c>
      <c r="AU287" s="16" t="s">
        <v>130</v>
      </c>
    </row>
    <row r="288" spans="1:63" s="12" customFormat="1" ht="20.85" customHeight="1">
      <c r="A288" s="12"/>
      <c r="B288" s="198"/>
      <c r="C288" s="199"/>
      <c r="D288" s="200" t="s">
        <v>76</v>
      </c>
      <c r="E288" s="212" t="s">
        <v>548</v>
      </c>
      <c r="F288" s="212" t="s">
        <v>549</v>
      </c>
      <c r="G288" s="199"/>
      <c r="H288" s="199"/>
      <c r="I288" s="202"/>
      <c r="J288" s="213">
        <f>BK288</f>
        <v>0</v>
      </c>
      <c r="K288" s="199"/>
      <c r="L288" s="204"/>
      <c r="M288" s="205"/>
      <c r="N288" s="206"/>
      <c r="O288" s="206"/>
      <c r="P288" s="207">
        <f>SUM(P289:P290)</f>
        <v>0</v>
      </c>
      <c r="Q288" s="206"/>
      <c r="R288" s="207">
        <f>SUM(R289:R290)</f>
        <v>0</v>
      </c>
      <c r="S288" s="206"/>
      <c r="T288" s="208">
        <f>SUM(T289:T290)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9" t="s">
        <v>82</v>
      </c>
      <c r="AT288" s="210" t="s">
        <v>76</v>
      </c>
      <c r="AU288" s="210" t="s">
        <v>88</v>
      </c>
      <c r="AY288" s="209" t="s">
        <v>120</v>
      </c>
      <c r="BK288" s="211">
        <f>SUM(BK289:BK290)</f>
        <v>0</v>
      </c>
    </row>
    <row r="289" spans="1:65" s="2" customFormat="1" ht="16.5" customHeight="1">
      <c r="A289" s="37"/>
      <c r="B289" s="38"/>
      <c r="C289" s="214" t="s">
        <v>550</v>
      </c>
      <c r="D289" s="214" t="s">
        <v>124</v>
      </c>
      <c r="E289" s="215" t="s">
        <v>551</v>
      </c>
      <c r="F289" s="216" t="s">
        <v>552</v>
      </c>
      <c r="G289" s="217" t="s">
        <v>175</v>
      </c>
      <c r="H289" s="218">
        <v>92.117</v>
      </c>
      <c r="I289" s="219"/>
      <c r="J289" s="220">
        <f>ROUND(I289*H289,2)</f>
        <v>0</v>
      </c>
      <c r="K289" s="216" t="s">
        <v>128</v>
      </c>
      <c r="L289" s="43"/>
      <c r="M289" s="221" t="s">
        <v>21</v>
      </c>
      <c r="N289" s="222" t="s">
        <v>48</v>
      </c>
      <c r="O289" s="83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5" t="s">
        <v>129</v>
      </c>
      <c r="AT289" s="225" t="s">
        <v>124</v>
      </c>
      <c r="AU289" s="225" t="s">
        <v>130</v>
      </c>
      <c r="AY289" s="16" t="s">
        <v>120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6" t="s">
        <v>82</v>
      </c>
      <c r="BK289" s="226">
        <f>ROUND(I289*H289,2)</f>
        <v>0</v>
      </c>
      <c r="BL289" s="16" t="s">
        <v>129</v>
      </c>
      <c r="BM289" s="225" t="s">
        <v>553</v>
      </c>
    </row>
    <row r="290" spans="1:47" s="2" customFormat="1" ht="12">
      <c r="A290" s="37"/>
      <c r="B290" s="38"/>
      <c r="C290" s="39"/>
      <c r="D290" s="227" t="s">
        <v>132</v>
      </c>
      <c r="E290" s="39"/>
      <c r="F290" s="228" t="s">
        <v>554</v>
      </c>
      <c r="G290" s="39"/>
      <c r="H290" s="39"/>
      <c r="I290" s="133"/>
      <c r="J290" s="39"/>
      <c r="K290" s="39"/>
      <c r="L290" s="43"/>
      <c r="M290" s="253"/>
      <c r="N290" s="254"/>
      <c r="O290" s="255"/>
      <c r="P290" s="255"/>
      <c r="Q290" s="255"/>
      <c r="R290" s="255"/>
      <c r="S290" s="255"/>
      <c r="T290" s="256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132</v>
      </c>
      <c r="AU290" s="16" t="s">
        <v>130</v>
      </c>
    </row>
    <row r="291" spans="1:31" s="2" customFormat="1" ht="6.95" customHeight="1">
      <c r="A291" s="37"/>
      <c r="B291" s="58"/>
      <c r="C291" s="59"/>
      <c r="D291" s="59"/>
      <c r="E291" s="59"/>
      <c r="F291" s="59"/>
      <c r="G291" s="59"/>
      <c r="H291" s="59"/>
      <c r="I291" s="163"/>
      <c r="J291" s="59"/>
      <c r="K291" s="59"/>
      <c r="L291" s="43"/>
      <c r="M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</row>
  </sheetData>
  <sheetProtection password="C4E3" sheet="1" objects="1" scenarios="1" formatColumns="0" formatRows="0" autoFilter="0"/>
  <autoFilter ref="C83:K290"/>
  <mergeCells count="6">
    <mergeCell ref="E7:H7"/>
    <mergeCell ref="E16:H16"/>
    <mergeCell ref="E25:H25"/>
    <mergeCell ref="E46:H46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88</v>
      </c>
    </row>
    <row r="4" spans="2:46" s="1" customFormat="1" ht="24.95" customHeight="1">
      <c r="B4" s="19"/>
      <c r="D4" s="130" t="s">
        <v>89</v>
      </c>
      <c r="I4" s="126"/>
      <c r="L4" s="19"/>
      <c r="M4" s="131" t="s">
        <v>10</v>
      </c>
      <c r="AT4" s="16" t="s">
        <v>4</v>
      </c>
    </row>
    <row r="5" spans="2:12" s="1" customFormat="1" ht="6.95" customHeight="1">
      <c r="B5" s="19"/>
      <c r="I5" s="126"/>
      <c r="L5" s="19"/>
    </row>
    <row r="6" spans="2:12" s="1" customFormat="1" ht="12" customHeight="1">
      <c r="B6" s="19"/>
      <c r="D6" s="132" t="s">
        <v>16</v>
      </c>
      <c r="I6" s="126"/>
      <c r="L6" s="19"/>
    </row>
    <row r="7" spans="2:12" s="1" customFormat="1" ht="16.5" customHeight="1">
      <c r="B7" s="19"/>
      <c r="E7" s="257" t="str">
        <f>'Rekapitulace stavby'!K6</f>
        <v>Chodník kolem ZŠ na ul. Školní, část 1</v>
      </c>
      <c r="F7" s="132"/>
      <c r="G7" s="132"/>
      <c r="H7" s="132"/>
      <c r="I7" s="126"/>
      <c r="L7" s="19"/>
    </row>
    <row r="8" spans="1:31" s="2" customFormat="1" ht="12" customHeight="1">
      <c r="A8" s="37"/>
      <c r="B8" s="43"/>
      <c r="C8" s="37"/>
      <c r="D8" s="132" t="s">
        <v>555</v>
      </c>
      <c r="E8" s="37"/>
      <c r="F8" s="37"/>
      <c r="G8" s="37"/>
      <c r="H8" s="37"/>
      <c r="I8" s="133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556</v>
      </c>
      <c r="F9" s="37"/>
      <c r="G9" s="37"/>
      <c r="H9" s="37"/>
      <c r="I9" s="133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3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87</v>
      </c>
      <c r="G11" s="37"/>
      <c r="H11" s="37"/>
      <c r="I11" s="137" t="s">
        <v>20</v>
      </c>
      <c r="J11" s="136" t="s">
        <v>21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7" t="s">
        <v>24</v>
      </c>
      <c r="J12" s="138" t="str">
        <f>'Rekapitulace stavby'!AN8</f>
        <v>21. 1. 2020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3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7" t="s">
        <v>27</v>
      </c>
      <c r="J14" s="136" t="s">
        <v>28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29</v>
      </c>
      <c r="F15" s="37"/>
      <c r="G15" s="37"/>
      <c r="H15" s="37"/>
      <c r="I15" s="137" t="s">
        <v>30</v>
      </c>
      <c r="J15" s="136" t="s">
        <v>31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3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32</v>
      </c>
      <c r="E17" s="37"/>
      <c r="F17" s="37"/>
      <c r="G17" s="37"/>
      <c r="H17" s="37"/>
      <c r="I17" s="137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7" t="s">
        <v>30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3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34</v>
      </c>
      <c r="E20" s="37"/>
      <c r="F20" s="37"/>
      <c r="G20" s="37"/>
      <c r="H20" s="37"/>
      <c r="I20" s="137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7" t="s">
        <v>30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3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37</v>
      </c>
      <c r="E23" s="37"/>
      <c r="F23" s="37"/>
      <c r="G23" s="37"/>
      <c r="H23" s="37"/>
      <c r="I23" s="137" t="s">
        <v>27</v>
      </c>
      <c r="J23" s="136" t="s">
        <v>38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39</v>
      </c>
      <c r="F24" s="37"/>
      <c r="G24" s="37"/>
      <c r="H24" s="37"/>
      <c r="I24" s="137" t="s">
        <v>30</v>
      </c>
      <c r="J24" s="136" t="s">
        <v>40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3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41</v>
      </c>
      <c r="E26" s="37"/>
      <c r="F26" s="37"/>
      <c r="G26" s="37"/>
      <c r="H26" s="37"/>
      <c r="I26" s="133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9"/>
      <c r="B27" s="140"/>
      <c r="C27" s="139"/>
      <c r="D27" s="139"/>
      <c r="E27" s="141" t="s">
        <v>42</v>
      </c>
      <c r="F27" s="141"/>
      <c r="G27" s="141"/>
      <c r="H27" s="141"/>
      <c r="I27" s="142"/>
      <c r="J27" s="139"/>
      <c r="K27" s="139"/>
      <c r="L27" s="143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3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5"/>
      <c r="J29" s="144"/>
      <c r="K29" s="144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6" t="s">
        <v>43</v>
      </c>
      <c r="E30" s="37"/>
      <c r="F30" s="37"/>
      <c r="G30" s="37"/>
      <c r="H30" s="37"/>
      <c r="I30" s="133"/>
      <c r="J30" s="147">
        <f>ROUND(J81,2)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4"/>
      <c r="E31" s="144"/>
      <c r="F31" s="144"/>
      <c r="G31" s="144"/>
      <c r="H31" s="144"/>
      <c r="I31" s="145"/>
      <c r="J31" s="144"/>
      <c r="K31" s="144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8" t="s">
        <v>45</v>
      </c>
      <c r="G32" s="37"/>
      <c r="H32" s="37"/>
      <c r="I32" s="149" t="s">
        <v>44</v>
      </c>
      <c r="J32" s="148" t="s">
        <v>46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0" t="s">
        <v>47</v>
      </c>
      <c r="E33" s="132" t="s">
        <v>48</v>
      </c>
      <c r="F33" s="151">
        <f>ROUND((SUM(BE81:BE102)),2)</f>
        <v>0</v>
      </c>
      <c r="G33" s="37"/>
      <c r="H33" s="37"/>
      <c r="I33" s="152">
        <v>0.21</v>
      </c>
      <c r="J33" s="151">
        <f>ROUND(((SUM(BE81:BE102))*I33),2)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2" t="s">
        <v>49</v>
      </c>
      <c r="F34" s="151">
        <f>ROUND((SUM(BF81:BF102)),2)</f>
        <v>0</v>
      </c>
      <c r="G34" s="37"/>
      <c r="H34" s="37"/>
      <c r="I34" s="152">
        <v>0.15</v>
      </c>
      <c r="J34" s="151">
        <f>ROUND(((SUM(BF81:BF102))*I34),2)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2" t="s">
        <v>50</v>
      </c>
      <c r="F35" s="151">
        <f>ROUND((SUM(BG81:BG102)),2)</f>
        <v>0</v>
      </c>
      <c r="G35" s="37"/>
      <c r="H35" s="37"/>
      <c r="I35" s="152">
        <v>0.21</v>
      </c>
      <c r="J35" s="151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2" t="s">
        <v>51</v>
      </c>
      <c r="F36" s="151">
        <f>ROUND((SUM(BH81:BH102)),2)</f>
        <v>0</v>
      </c>
      <c r="G36" s="37"/>
      <c r="H36" s="37"/>
      <c r="I36" s="152">
        <v>0.15</v>
      </c>
      <c r="J36" s="151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52</v>
      </c>
      <c r="F37" s="151">
        <f>ROUND((SUM(BI81:BI102)),2)</f>
        <v>0</v>
      </c>
      <c r="G37" s="37"/>
      <c r="H37" s="37"/>
      <c r="I37" s="152">
        <v>0</v>
      </c>
      <c r="J37" s="151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3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3"/>
      <c r="D39" s="154" t="s">
        <v>53</v>
      </c>
      <c r="E39" s="155"/>
      <c r="F39" s="155"/>
      <c r="G39" s="156" t="s">
        <v>54</v>
      </c>
      <c r="H39" s="157" t="s">
        <v>55</v>
      </c>
      <c r="I39" s="158"/>
      <c r="J39" s="159">
        <f>SUM(J30:J37)</f>
        <v>0</v>
      </c>
      <c r="K39" s="160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90</v>
      </c>
      <c r="D45" s="39"/>
      <c r="E45" s="39"/>
      <c r="F45" s="39"/>
      <c r="G45" s="39"/>
      <c r="H45" s="39"/>
      <c r="I45" s="133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3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3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258" t="str">
        <f>E7</f>
        <v>Chodník kolem ZŠ na ul. Školní, část 1</v>
      </c>
      <c r="F48" s="31"/>
      <c r="G48" s="31"/>
      <c r="H48" s="31"/>
      <c r="I48" s="133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555</v>
      </c>
      <c r="D49" s="39"/>
      <c r="E49" s="39"/>
      <c r="F49" s="39"/>
      <c r="G49" s="39"/>
      <c r="H49" s="39"/>
      <c r="I49" s="133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PROINK - Vedlejší a ostatní náklady</v>
      </c>
      <c r="F50" s="39"/>
      <c r="G50" s="39"/>
      <c r="H50" s="39"/>
      <c r="I50" s="133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3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Petřvald</v>
      </c>
      <c r="G52" s="39"/>
      <c r="H52" s="39"/>
      <c r="I52" s="137" t="s">
        <v>24</v>
      </c>
      <c r="J52" s="71" t="str">
        <f>IF(J12="","",J12)</f>
        <v>21. 1. 2020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3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Město Petřvald</v>
      </c>
      <c r="G54" s="39"/>
      <c r="H54" s="39"/>
      <c r="I54" s="137" t="s">
        <v>34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32</v>
      </c>
      <c r="D55" s="39"/>
      <c r="E55" s="39"/>
      <c r="F55" s="26" t="str">
        <f>IF(E18="","",E18)</f>
        <v>Vyplň údaj</v>
      </c>
      <c r="G55" s="39"/>
      <c r="H55" s="39"/>
      <c r="I55" s="137" t="s">
        <v>37</v>
      </c>
      <c r="J55" s="35" t="str">
        <f>E24</f>
        <v>PROINK, s.r.o.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3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7" t="s">
        <v>91</v>
      </c>
      <c r="D57" s="168"/>
      <c r="E57" s="168"/>
      <c r="F57" s="168"/>
      <c r="G57" s="168"/>
      <c r="H57" s="168"/>
      <c r="I57" s="169"/>
      <c r="J57" s="170" t="s">
        <v>92</v>
      </c>
      <c r="K57" s="168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3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1" t="s">
        <v>75</v>
      </c>
      <c r="D59" s="39"/>
      <c r="E59" s="39"/>
      <c r="F59" s="39"/>
      <c r="G59" s="39"/>
      <c r="H59" s="39"/>
      <c r="I59" s="133"/>
      <c r="J59" s="101">
        <f>J81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93</v>
      </c>
    </row>
    <row r="60" spans="1:31" s="9" customFormat="1" ht="24.95" customHeight="1">
      <c r="A60" s="9"/>
      <c r="B60" s="172"/>
      <c r="C60" s="173"/>
      <c r="D60" s="174" t="s">
        <v>94</v>
      </c>
      <c r="E60" s="175"/>
      <c r="F60" s="175"/>
      <c r="G60" s="175"/>
      <c r="H60" s="175"/>
      <c r="I60" s="176"/>
      <c r="J60" s="177">
        <f>J82</f>
        <v>0</v>
      </c>
      <c r="K60" s="173"/>
      <c r="L60" s="17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9"/>
      <c r="C61" s="180"/>
      <c r="D61" s="181" t="s">
        <v>557</v>
      </c>
      <c r="E61" s="182"/>
      <c r="F61" s="182"/>
      <c r="G61" s="182"/>
      <c r="H61" s="182"/>
      <c r="I61" s="183"/>
      <c r="J61" s="184">
        <f>J83</f>
        <v>0</v>
      </c>
      <c r="K61" s="180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133"/>
      <c r="J62" s="39"/>
      <c r="K62" s="39"/>
      <c r="L62" s="13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163"/>
      <c r="J63" s="59"/>
      <c r="K63" s="59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166"/>
      <c r="J67" s="61"/>
      <c r="K67" s="61"/>
      <c r="L67" s="13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133"/>
      <c r="J68" s="39"/>
      <c r="K68" s="39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33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33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258" t="str">
        <f>E7</f>
        <v>Chodník kolem ZŠ na ul. Školní, část 1</v>
      </c>
      <c r="F71" s="31"/>
      <c r="G71" s="31"/>
      <c r="H71" s="31"/>
      <c r="I71" s="133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555</v>
      </c>
      <c r="D72" s="39"/>
      <c r="E72" s="39"/>
      <c r="F72" s="39"/>
      <c r="G72" s="39"/>
      <c r="H72" s="39"/>
      <c r="I72" s="133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PROINK - Vedlejší a ostatní náklady</v>
      </c>
      <c r="F73" s="39"/>
      <c r="G73" s="39"/>
      <c r="H73" s="39"/>
      <c r="I73" s="133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3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Petřvald</v>
      </c>
      <c r="G75" s="39"/>
      <c r="H75" s="39"/>
      <c r="I75" s="137" t="s">
        <v>24</v>
      </c>
      <c r="J75" s="71" t="str">
        <f>IF(J12="","",J12)</f>
        <v>21. 1. 2020</v>
      </c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3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Město Petřvald</v>
      </c>
      <c r="G77" s="39"/>
      <c r="H77" s="39"/>
      <c r="I77" s="137" t="s">
        <v>34</v>
      </c>
      <c r="J77" s="35" t="str">
        <f>E21</f>
        <v xml:space="preserve"> 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32</v>
      </c>
      <c r="D78" s="39"/>
      <c r="E78" s="39"/>
      <c r="F78" s="26" t="str">
        <f>IF(E18="","",E18)</f>
        <v>Vyplň údaj</v>
      </c>
      <c r="G78" s="39"/>
      <c r="H78" s="39"/>
      <c r="I78" s="137" t="s">
        <v>37</v>
      </c>
      <c r="J78" s="35" t="str">
        <f>E24</f>
        <v>PROINK, s.r.o.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33"/>
      <c r="J79" s="39"/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86"/>
      <c r="B80" s="187"/>
      <c r="C80" s="188" t="s">
        <v>106</v>
      </c>
      <c r="D80" s="189" t="s">
        <v>62</v>
      </c>
      <c r="E80" s="189" t="s">
        <v>58</v>
      </c>
      <c r="F80" s="189" t="s">
        <v>59</v>
      </c>
      <c r="G80" s="189" t="s">
        <v>107</v>
      </c>
      <c r="H80" s="189" t="s">
        <v>108</v>
      </c>
      <c r="I80" s="190" t="s">
        <v>109</v>
      </c>
      <c r="J80" s="189" t="s">
        <v>92</v>
      </c>
      <c r="K80" s="191" t="s">
        <v>110</v>
      </c>
      <c r="L80" s="192"/>
      <c r="M80" s="91" t="s">
        <v>21</v>
      </c>
      <c r="N80" s="92" t="s">
        <v>47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133"/>
      <c r="J81" s="193">
        <f>BK81</f>
        <v>0</v>
      </c>
      <c r="K81" s="39"/>
      <c r="L81" s="43"/>
      <c r="M81" s="94"/>
      <c r="N81" s="194"/>
      <c r="O81" s="95"/>
      <c r="P81" s="195">
        <f>P82</f>
        <v>0</v>
      </c>
      <c r="Q81" s="95"/>
      <c r="R81" s="195">
        <f>R82</f>
        <v>0</v>
      </c>
      <c r="S81" s="95"/>
      <c r="T81" s="19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76</v>
      </c>
      <c r="AU81" s="16" t="s">
        <v>93</v>
      </c>
      <c r="BK81" s="197">
        <f>BK82</f>
        <v>0</v>
      </c>
    </row>
    <row r="82" spans="1:63" s="12" customFormat="1" ht="25.9" customHeight="1">
      <c r="A82" s="12"/>
      <c r="B82" s="198"/>
      <c r="C82" s="199"/>
      <c r="D82" s="200" t="s">
        <v>76</v>
      </c>
      <c r="E82" s="201" t="s">
        <v>118</v>
      </c>
      <c r="F82" s="201" t="s">
        <v>119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P83</f>
        <v>0</v>
      </c>
      <c r="Q82" s="206"/>
      <c r="R82" s="207">
        <f>R83</f>
        <v>0</v>
      </c>
      <c r="S82" s="206"/>
      <c r="T82" s="20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9" t="s">
        <v>82</v>
      </c>
      <c r="AT82" s="210" t="s">
        <v>76</v>
      </c>
      <c r="AU82" s="210" t="s">
        <v>77</v>
      </c>
      <c r="AY82" s="209" t="s">
        <v>120</v>
      </c>
      <c r="BK82" s="211">
        <f>BK83</f>
        <v>0</v>
      </c>
    </row>
    <row r="83" spans="1:63" s="12" customFormat="1" ht="22.8" customHeight="1">
      <c r="A83" s="12"/>
      <c r="B83" s="198"/>
      <c r="C83" s="199"/>
      <c r="D83" s="200" t="s">
        <v>76</v>
      </c>
      <c r="E83" s="212" t="s">
        <v>558</v>
      </c>
      <c r="F83" s="212" t="s">
        <v>559</v>
      </c>
      <c r="G83" s="199"/>
      <c r="H83" s="199"/>
      <c r="I83" s="202"/>
      <c r="J83" s="213">
        <f>BK83</f>
        <v>0</v>
      </c>
      <c r="K83" s="199"/>
      <c r="L83" s="204"/>
      <c r="M83" s="205"/>
      <c r="N83" s="206"/>
      <c r="O83" s="206"/>
      <c r="P83" s="207">
        <f>SUM(P84:P102)</f>
        <v>0</v>
      </c>
      <c r="Q83" s="206"/>
      <c r="R83" s="207">
        <f>SUM(R84:R102)</f>
        <v>0</v>
      </c>
      <c r="S83" s="206"/>
      <c r="T83" s="208">
        <f>SUM(T84:T102)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82</v>
      </c>
      <c r="AT83" s="210" t="s">
        <v>76</v>
      </c>
      <c r="AU83" s="210" t="s">
        <v>82</v>
      </c>
      <c r="AY83" s="209" t="s">
        <v>120</v>
      </c>
      <c r="BK83" s="211">
        <f>SUM(BK84:BK102)</f>
        <v>0</v>
      </c>
    </row>
    <row r="84" spans="1:65" s="2" customFormat="1" ht="16.5" customHeight="1">
      <c r="A84" s="37"/>
      <c r="B84" s="38"/>
      <c r="C84" s="214" t="s">
        <v>82</v>
      </c>
      <c r="D84" s="214" t="s">
        <v>124</v>
      </c>
      <c r="E84" s="215" t="s">
        <v>82</v>
      </c>
      <c r="F84" s="216" t="s">
        <v>560</v>
      </c>
      <c r="G84" s="217" t="s">
        <v>561</v>
      </c>
      <c r="H84" s="218">
        <v>1</v>
      </c>
      <c r="I84" s="219"/>
      <c r="J84" s="220">
        <f>ROUND(I84*H84,2)</f>
        <v>0</v>
      </c>
      <c r="K84" s="216" t="s">
        <v>21</v>
      </c>
      <c r="L84" s="43"/>
      <c r="M84" s="221" t="s">
        <v>21</v>
      </c>
      <c r="N84" s="222" t="s">
        <v>48</v>
      </c>
      <c r="O84" s="83"/>
      <c r="P84" s="223">
        <f>O84*H84</f>
        <v>0</v>
      </c>
      <c r="Q84" s="223">
        <v>0</v>
      </c>
      <c r="R84" s="223">
        <f>Q84*H84</f>
        <v>0</v>
      </c>
      <c r="S84" s="223">
        <v>0</v>
      </c>
      <c r="T84" s="224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25" t="s">
        <v>129</v>
      </c>
      <c r="AT84" s="225" t="s">
        <v>124</v>
      </c>
      <c r="AU84" s="225" t="s">
        <v>88</v>
      </c>
      <c r="AY84" s="16" t="s">
        <v>120</v>
      </c>
      <c r="BE84" s="226">
        <f>IF(N84="základní",J84,0)</f>
        <v>0</v>
      </c>
      <c r="BF84" s="226">
        <f>IF(N84="snížená",J84,0)</f>
        <v>0</v>
      </c>
      <c r="BG84" s="226">
        <f>IF(N84="zákl. přenesená",J84,0)</f>
        <v>0</v>
      </c>
      <c r="BH84" s="226">
        <f>IF(N84="sníž. přenesená",J84,0)</f>
        <v>0</v>
      </c>
      <c r="BI84" s="226">
        <f>IF(N84="nulová",J84,0)</f>
        <v>0</v>
      </c>
      <c r="BJ84" s="16" t="s">
        <v>82</v>
      </c>
      <c r="BK84" s="226">
        <f>ROUND(I84*H84,2)</f>
        <v>0</v>
      </c>
      <c r="BL84" s="16" t="s">
        <v>129</v>
      </c>
      <c r="BM84" s="225" t="s">
        <v>562</v>
      </c>
    </row>
    <row r="85" spans="1:47" s="2" customFormat="1" ht="12">
      <c r="A85" s="37"/>
      <c r="B85" s="38"/>
      <c r="C85" s="39"/>
      <c r="D85" s="227" t="s">
        <v>132</v>
      </c>
      <c r="E85" s="39"/>
      <c r="F85" s="228" t="s">
        <v>560</v>
      </c>
      <c r="G85" s="39"/>
      <c r="H85" s="39"/>
      <c r="I85" s="133"/>
      <c r="J85" s="39"/>
      <c r="K85" s="39"/>
      <c r="L85" s="43"/>
      <c r="M85" s="229"/>
      <c r="N85" s="23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132</v>
      </c>
      <c r="AU85" s="16" t="s">
        <v>88</v>
      </c>
    </row>
    <row r="86" spans="1:65" s="2" customFormat="1" ht="16.5" customHeight="1">
      <c r="A86" s="37"/>
      <c r="B86" s="38"/>
      <c r="C86" s="214" t="s">
        <v>88</v>
      </c>
      <c r="D86" s="214" t="s">
        <v>124</v>
      </c>
      <c r="E86" s="215" t="s">
        <v>88</v>
      </c>
      <c r="F86" s="216" t="s">
        <v>563</v>
      </c>
      <c r="G86" s="217" t="s">
        <v>561</v>
      </c>
      <c r="H86" s="218">
        <v>1</v>
      </c>
      <c r="I86" s="219"/>
      <c r="J86" s="220">
        <f>ROUND(I86*H86,2)</f>
        <v>0</v>
      </c>
      <c r="K86" s="216" t="s">
        <v>21</v>
      </c>
      <c r="L86" s="43"/>
      <c r="M86" s="221" t="s">
        <v>21</v>
      </c>
      <c r="N86" s="222" t="s">
        <v>48</v>
      </c>
      <c r="O86" s="83"/>
      <c r="P86" s="223">
        <f>O86*H86</f>
        <v>0</v>
      </c>
      <c r="Q86" s="223">
        <v>0</v>
      </c>
      <c r="R86" s="223">
        <f>Q86*H86</f>
        <v>0</v>
      </c>
      <c r="S86" s="223">
        <v>0</v>
      </c>
      <c r="T86" s="22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5" t="s">
        <v>129</v>
      </c>
      <c r="AT86" s="225" t="s">
        <v>124</v>
      </c>
      <c r="AU86" s="225" t="s">
        <v>88</v>
      </c>
      <c r="AY86" s="16" t="s">
        <v>120</v>
      </c>
      <c r="BE86" s="226">
        <f>IF(N86="základní",J86,0)</f>
        <v>0</v>
      </c>
      <c r="BF86" s="226">
        <f>IF(N86="snížená",J86,0)</f>
        <v>0</v>
      </c>
      <c r="BG86" s="226">
        <f>IF(N86="zákl. přenesená",J86,0)</f>
        <v>0</v>
      </c>
      <c r="BH86" s="226">
        <f>IF(N86="sníž. přenesená",J86,0)</f>
        <v>0</v>
      </c>
      <c r="BI86" s="226">
        <f>IF(N86="nulová",J86,0)</f>
        <v>0</v>
      </c>
      <c r="BJ86" s="16" t="s">
        <v>82</v>
      </c>
      <c r="BK86" s="226">
        <f>ROUND(I86*H86,2)</f>
        <v>0</v>
      </c>
      <c r="BL86" s="16" t="s">
        <v>129</v>
      </c>
      <c r="BM86" s="225" t="s">
        <v>564</v>
      </c>
    </row>
    <row r="87" spans="1:47" s="2" customFormat="1" ht="12">
      <c r="A87" s="37"/>
      <c r="B87" s="38"/>
      <c r="C87" s="39"/>
      <c r="D87" s="227" t="s">
        <v>132</v>
      </c>
      <c r="E87" s="39"/>
      <c r="F87" s="228" t="s">
        <v>563</v>
      </c>
      <c r="G87" s="39"/>
      <c r="H87" s="39"/>
      <c r="I87" s="133"/>
      <c r="J87" s="39"/>
      <c r="K87" s="39"/>
      <c r="L87" s="43"/>
      <c r="M87" s="229"/>
      <c r="N87" s="23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132</v>
      </c>
      <c r="AU87" s="16" t="s">
        <v>88</v>
      </c>
    </row>
    <row r="88" spans="1:65" s="2" customFormat="1" ht="16.5" customHeight="1">
      <c r="A88" s="37"/>
      <c r="B88" s="38"/>
      <c r="C88" s="214" t="s">
        <v>130</v>
      </c>
      <c r="D88" s="214" t="s">
        <v>124</v>
      </c>
      <c r="E88" s="215" t="s">
        <v>130</v>
      </c>
      <c r="F88" s="216" t="s">
        <v>565</v>
      </c>
      <c r="G88" s="217" t="s">
        <v>561</v>
      </c>
      <c r="H88" s="218">
        <v>1</v>
      </c>
      <c r="I88" s="219"/>
      <c r="J88" s="220">
        <f>ROUND(I88*H88,2)</f>
        <v>0</v>
      </c>
      <c r="K88" s="216" t="s">
        <v>21</v>
      </c>
      <c r="L88" s="43"/>
      <c r="M88" s="221" t="s">
        <v>21</v>
      </c>
      <c r="N88" s="222" t="s">
        <v>48</v>
      </c>
      <c r="O88" s="83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5" t="s">
        <v>129</v>
      </c>
      <c r="AT88" s="225" t="s">
        <v>124</v>
      </c>
      <c r="AU88" s="225" t="s">
        <v>88</v>
      </c>
      <c r="AY88" s="16" t="s">
        <v>120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6" t="s">
        <v>82</v>
      </c>
      <c r="BK88" s="226">
        <f>ROUND(I88*H88,2)</f>
        <v>0</v>
      </c>
      <c r="BL88" s="16" t="s">
        <v>129</v>
      </c>
      <c r="BM88" s="225" t="s">
        <v>566</v>
      </c>
    </row>
    <row r="89" spans="1:47" s="2" customFormat="1" ht="12">
      <c r="A89" s="37"/>
      <c r="B89" s="38"/>
      <c r="C89" s="39"/>
      <c r="D89" s="227" t="s">
        <v>132</v>
      </c>
      <c r="E89" s="39"/>
      <c r="F89" s="228" t="s">
        <v>565</v>
      </c>
      <c r="G89" s="39"/>
      <c r="H89" s="39"/>
      <c r="I89" s="133"/>
      <c r="J89" s="39"/>
      <c r="K89" s="39"/>
      <c r="L89" s="43"/>
      <c r="M89" s="229"/>
      <c r="N89" s="23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132</v>
      </c>
      <c r="AU89" s="16" t="s">
        <v>88</v>
      </c>
    </row>
    <row r="90" spans="1:65" s="2" customFormat="1" ht="16.5" customHeight="1">
      <c r="A90" s="37"/>
      <c r="B90" s="38"/>
      <c r="C90" s="214" t="s">
        <v>189</v>
      </c>
      <c r="D90" s="214" t="s">
        <v>124</v>
      </c>
      <c r="E90" s="215" t="s">
        <v>129</v>
      </c>
      <c r="F90" s="216" t="s">
        <v>21</v>
      </c>
      <c r="G90" s="217" t="s">
        <v>561</v>
      </c>
      <c r="H90" s="218">
        <v>1</v>
      </c>
      <c r="I90" s="219"/>
      <c r="J90" s="220">
        <f>ROUND(I90*H90,2)</f>
        <v>0</v>
      </c>
      <c r="K90" s="216" t="s">
        <v>21</v>
      </c>
      <c r="L90" s="43"/>
      <c r="M90" s="221" t="s">
        <v>21</v>
      </c>
      <c r="N90" s="222" t="s">
        <v>48</v>
      </c>
      <c r="O90" s="83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5" t="s">
        <v>129</v>
      </c>
      <c r="AT90" s="225" t="s">
        <v>124</v>
      </c>
      <c r="AU90" s="225" t="s">
        <v>88</v>
      </c>
      <c r="AY90" s="16" t="s">
        <v>120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6" t="s">
        <v>82</v>
      </c>
      <c r="BK90" s="226">
        <f>ROUND(I90*H90,2)</f>
        <v>0</v>
      </c>
      <c r="BL90" s="16" t="s">
        <v>129</v>
      </c>
      <c r="BM90" s="225" t="s">
        <v>567</v>
      </c>
    </row>
    <row r="91" spans="1:47" s="2" customFormat="1" ht="12">
      <c r="A91" s="37"/>
      <c r="B91" s="38"/>
      <c r="C91" s="39"/>
      <c r="D91" s="227" t="s">
        <v>132</v>
      </c>
      <c r="E91" s="39"/>
      <c r="F91" s="228" t="s">
        <v>568</v>
      </c>
      <c r="G91" s="39"/>
      <c r="H91" s="39"/>
      <c r="I91" s="133"/>
      <c r="J91" s="39"/>
      <c r="K91" s="39"/>
      <c r="L91" s="43"/>
      <c r="M91" s="229"/>
      <c r="N91" s="23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132</v>
      </c>
      <c r="AU91" s="16" t="s">
        <v>88</v>
      </c>
    </row>
    <row r="92" spans="1:65" s="2" customFormat="1" ht="16.5" customHeight="1">
      <c r="A92" s="37"/>
      <c r="B92" s="38"/>
      <c r="C92" s="214" t="s">
        <v>152</v>
      </c>
      <c r="D92" s="214" t="s">
        <v>124</v>
      </c>
      <c r="E92" s="215" t="s">
        <v>152</v>
      </c>
      <c r="F92" s="216" t="s">
        <v>569</v>
      </c>
      <c r="G92" s="217" t="s">
        <v>561</v>
      </c>
      <c r="H92" s="218">
        <v>1</v>
      </c>
      <c r="I92" s="219"/>
      <c r="J92" s="220">
        <f>ROUND(I92*H92,2)</f>
        <v>0</v>
      </c>
      <c r="K92" s="216" t="s">
        <v>21</v>
      </c>
      <c r="L92" s="43"/>
      <c r="M92" s="221" t="s">
        <v>21</v>
      </c>
      <c r="N92" s="222" t="s">
        <v>48</v>
      </c>
      <c r="O92" s="83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5" t="s">
        <v>129</v>
      </c>
      <c r="AT92" s="225" t="s">
        <v>124</v>
      </c>
      <c r="AU92" s="225" t="s">
        <v>88</v>
      </c>
      <c r="AY92" s="16" t="s">
        <v>120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6" t="s">
        <v>82</v>
      </c>
      <c r="BK92" s="226">
        <f>ROUND(I92*H92,2)</f>
        <v>0</v>
      </c>
      <c r="BL92" s="16" t="s">
        <v>129</v>
      </c>
      <c r="BM92" s="225" t="s">
        <v>570</v>
      </c>
    </row>
    <row r="93" spans="1:47" s="2" customFormat="1" ht="12">
      <c r="A93" s="37"/>
      <c r="B93" s="38"/>
      <c r="C93" s="39"/>
      <c r="D93" s="227" t="s">
        <v>132</v>
      </c>
      <c r="E93" s="39"/>
      <c r="F93" s="228" t="s">
        <v>569</v>
      </c>
      <c r="G93" s="39"/>
      <c r="H93" s="39"/>
      <c r="I93" s="133"/>
      <c r="J93" s="39"/>
      <c r="K93" s="39"/>
      <c r="L93" s="43"/>
      <c r="M93" s="229"/>
      <c r="N93" s="23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132</v>
      </c>
      <c r="AU93" s="16" t="s">
        <v>88</v>
      </c>
    </row>
    <row r="94" spans="1:65" s="2" customFormat="1" ht="16.5" customHeight="1">
      <c r="A94" s="37"/>
      <c r="B94" s="38"/>
      <c r="C94" s="214" t="s">
        <v>172</v>
      </c>
      <c r="D94" s="214" t="s">
        <v>124</v>
      </c>
      <c r="E94" s="215" t="s">
        <v>172</v>
      </c>
      <c r="F94" s="216" t="s">
        <v>571</v>
      </c>
      <c r="G94" s="217" t="s">
        <v>561</v>
      </c>
      <c r="H94" s="218">
        <v>1</v>
      </c>
      <c r="I94" s="219"/>
      <c r="J94" s="220">
        <f>ROUND(I94*H94,2)</f>
        <v>0</v>
      </c>
      <c r="K94" s="216" t="s">
        <v>21</v>
      </c>
      <c r="L94" s="43"/>
      <c r="M94" s="221" t="s">
        <v>21</v>
      </c>
      <c r="N94" s="222" t="s">
        <v>48</v>
      </c>
      <c r="O94" s="83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25" t="s">
        <v>129</v>
      </c>
      <c r="AT94" s="225" t="s">
        <v>124</v>
      </c>
      <c r="AU94" s="225" t="s">
        <v>88</v>
      </c>
      <c r="AY94" s="16" t="s">
        <v>120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6" t="s">
        <v>82</v>
      </c>
      <c r="BK94" s="226">
        <f>ROUND(I94*H94,2)</f>
        <v>0</v>
      </c>
      <c r="BL94" s="16" t="s">
        <v>129</v>
      </c>
      <c r="BM94" s="225" t="s">
        <v>572</v>
      </c>
    </row>
    <row r="95" spans="1:47" s="2" customFormat="1" ht="12">
      <c r="A95" s="37"/>
      <c r="B95" s="38"/>
      <c r="C95" s="39"/>
      <c r="D95" s="227" t="s">
        <v>132</v>
      </c>
      <c r="E95" s="39"/>
      <c r="F95" s="228" t="s">
        <v>571</v>
      </c>
      <c r="G95" s="39"/>
      <c r="H95" s="39"/>
      <c r="I95" s="133"/>
      <c r="J95" s="39"/>
      <c r="K95" s="39"/>
      <c r="L95" s="43"/>
      <c r="M95" s="229"/>
      <c r="N95" s="23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132</v>
      </c>
      <c r="AU95" s="16" t="s">
        <v>88</v>
      </c>
    </row>
    <row r="96" spans="1:65" s="2" customFormat="1" ht="16.5" customHeight="1">
      <c r="A96" s="37"/>
      <c r="B96" s="38"/>
      <c r="C96" s="214" t="s">
        <v>178</v>
      </c>
      <c r="D96" s="214" t="s">
        <v>124</v>
      </c>
      <c r="E96" s="215" t="s">
        <v>178</v>
      </c>
      <c r="F96" s="216" t="s">
        <v>573</v>
      </c>
      <c r="G96" s="217" t="s">
        <v>561</v>
      </c>
      <c r="H96" s="218">
        <v>1</v>
      </c>
      <c r="I96" s="219"/>
      <c r="J96" s="220">
        <f>ROUND(I96*H96,2)</f>
        <v>0</v>
      </c>
      <c r="K96" s="216" t="s">
        <v>21</v>
      </c>
      <c r="L96" s="43"/>
      <c r="M96" s="221" t="s">
        <v>21</v>
      </c>
      <c r="N96" s="222" t="s">
        <v>48</v>
      </c>
      <c r="O96" s="83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5" t="s">
        <v>129</v>
      </c>
      <c r="AT96" s="225" t="s">
        <v>124</v>
      </c>
      <c r="AU96" s="225" t="s">
        <v>88</v>
      </c>
      <c r="AY96" s="16" t="s">
        <v>120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6" t="s">
        <v>82</v>
      </c>
      <c r="BK96" s="226">
        <f>ROUND(I96*H96,2)</f>
        <v>0</v>
      </c>
      <c r="BL96" s="16" t="s">
        <v>129</v>
      </c>
      <c r="BM96" s="225" t="s">
        <v>574</v>
      </c>
    </row>
    <row r="97" spans="1:47" s="2" customFormat="1" ht="12">
      <c r="A97" s="37"/>
      <c r="B97" s="38"/>
      <c r="C97" s="39"/>
      <c r="D97" s="227" t="s">
        <v>132</v>
      </c>
      <c r="E97" s="39"/>
      <c r="F97" s="228" t="s">
        <v>573</v>
      </c>
      <c r="G97" s="39"/>
      <c r="H97" s="39"/>
      <c r="I97" s="133"/>
      <c r="J97" s="39"/>
      <c r="K97" s="39"/>
      <c r="L97" s="43"/>
      <c r="M97" s="229"/>
      <c r="N97" s="23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132</v>
      </c>
      <c r="AU97" s="16" t="s">
        <v>88</v>
      </c>
    </row>
    <row r="98" spans="1:47" s="2" customFormat="1" ht="12">
      <c r="A98" s="37"/>
      <c r="B98" s="38"/>
      <c r="C98" s="39"/>
      <c r="D98" s="227" t="s">
        <v>139</v>
      </c>
      <c r="E98" s="39"/>
      <c r="F98" s="231" t="s">
        <v>575</v>
      </c>
      <c r="G98" s="39"/>
      <c r="H98" s="39"/>
      <c r="I98" s="133"/>
      <c r="J98" s="39"/>
      <c r="K98" s="39"/>
      <c r="L98" s="43"/>
      <c r="M98" s="229"/>
      <c r="N98" s="23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139</v>
      </c>
      <c r="AU98" s="16" t="s">
        <v>88</v>
      </c>
    </row>
    <row r="99" spans="1:65" s="2" customFormat="1" ht="16.5" customHeight="1">
      <c r="A99" s="37"/>
      <c r="B99" s="38"/>
      <c r="C99" s="214" t="s">
        <v>184</v>
      </c>
      <c r="D99" s="214" t="s">
        <v>124</v>
      </c>
      <c r="E99" s="215" t="s">
        <v>184</v>
      </c>
      <c r="F99" s="216" t="s">
        <v>21</v>
      </c>
      <c r="G99" s="217" t="s">
        <v>561</v>
      </c>
      <c r="H99" s="218">
        <v>1</v>
      </c>
      <c r="I99" s="219"/>
      <c r="J99" s="220">
        <f>ROUND(I99*H99,2)</f>
        <v>0</v>
      </c>
      <c r="K99" s="216" t="s">
        <v>21</v>
      </c>
      <c r="L99" s="43"/>
      <c r="M99" s="221" t="s">
        <v>21</v>
      </c>
      <c r="N99" s="222" t="s">
        <v>48</v>
      </c>
      <c r="O99" s="83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5" t="s">
        <v>129</v>
      </c>
      <c r="AT99" s="225" t="s">
        <v>124</v>
      </c>
      <c r="AU99" s="225" t="s">
        <v>88</v>
      </c>
      <c r="AY99" s="16" t="s">
        <v>120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6" t="s">
        <v>82</v>
      </c>
      <c r="BK99" s="226">
        <f>ROUND(I99*H99,2)</f>
        <v>0</v>
      </c>
      <c r="BL99" s="16" t="s">
        <v>129</v>
      </c>
      <c r="BM99" s="225" t="s">
        <v>576</v>
      </c>
    </row>
    <row r="100" spans="1:47" s="2" customFormat="1" ht="12">
      <c r="A100" s="37"/>
      <c r="B100" s="38"/>
      <c r="C100" s="39"/>
      <c r="D100" s="227" t="s">
        <v>132</v>
      </c>
      <c r="E100" s="39"/>
      <c r="F100" s="228" t="s">
        <v>577</v>
      </c>
      <c r="G100" s="39"/>
      <c r="H100" s="39"/>
      <c r="I100" s="133"/>
      <c r="J100" s="39"/>
      <c r="K100" s="39"/>
      <c r="L100" s="43"/>
      <c r="M100" s="229"/>
      <c r="N100" s="23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132</v>
      </c>
      <c r="AU100" s="16" t="s">
        <v>88</v>
      </c>
    </row>
    <row r="101" spans="1:65" s="2" customFormat="1" ht="16.5" customHeight="1">
      <c r="A101" s="37"/>
      <c r="B101" s="38"/>
      <c r="C101" s="214" t="s">
        <v>194</v>
      </c>
      <c r="D101" s="214" t="s">
        <v>124</v>
      </c>
      <c r="E101" s="215" t="s">
        <v>189</v>
      </c>
      <c r="F101" s="216" t="s">
        <v>21</v>
      </c>
      <c r="G101" s="217" t="s">
        <v>561</v>
      </c>
      <c r="H101" s="218">
        <v>1</v>
      </c>
      <c r="I101" s="219"/>
      <c r="J101" s="220">
        <f>ROUND(I101*H101,2)</f>
        <v>0</v>
      </c>
      <c r="K101" s="216" t="s">
        <v>21</v>
      </c>
      <c r="L101" s="43"/>
      <c r="M101" s="221" t="s">
        <v>21</v>
      </c>
      <c r="N101" s="222" t="s">
        <v>48</v>
      </c>
      <c r="O101" s="83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5" t="s">
        <v>129</v>
      </c>
      <c r="AT101" s="225" t="s">
        <v>124</v>
      </c>
      <c r="AU101" s="225" t="s">
        <v>88</v>
      </c>
      <c r="AY101" s="16" t="s">
        <v>120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6" t="s">
        <v>82</v>
      </c>
      <c r="BK101" s="226">
        <f>ROUND(I101*H101,2)</f>
        <v>0</v>
      </c>
      <c r="BL101" s="16" t="s">
        <v>129</v>
      </c>
      <c r="BM101" s="225" t="s">
        <v>578</v>
      </c>
    </row>
    <row r="102" spans="1:47" s="2" customFormat="1" ht="12">
      <c r="A102" s="37"/>
      <c r="B102" s="38"/>
      <c r="C102" s="39"/>
      <c r="D102" s="227" t="s">
        <v>132</v>
      </c>
      <c r="E102" s="39"/>
      <c r="F102" s="228" t="s">
        <v>579</v>
      </c>
      <c r="G102" s="39"/>
      <c r="H102" s="39"/>
      <c r="I102" s="133"/>
      <c r="J102" s="39"/>
      <c r="K102" s="39"/>
      <c r="L102" s="43"/>
      <c r="M102" s="253"/>
      <c r="N102" s="254"/>
      <c r="O102" s="255"/>
      <c r="P102" s="255"/>
      <c r="Q102" s="255"/>
      <c r="R102" s="255"/>
      <c r="S102" s="255"/>
      <c r="T102" s="256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132</v>
      </c>
      <c r="AU102" s="16" t="s">
        <v>88</v>
      </c>
    </row>
    <row r="103" spans="1:31" s="2" customFormat="1" ht="6.95" customHeight="1">
      <c r="A103" s="37"/>
      <c r="B103" s="58"/>
      <c r="C103" s="59"/>
      <c r="D103" s="59"/>
      <c r="E103" s="59"/>
      <c r="F103" s="59"/>
      <c r="G103" s="59"/>
      <c r="H103" s="59"/>
      <c r="I103" s="163"/>
      <c r="J103" s="59"/>
      <c r="K103" s="59"/>
      <c r="L103" s="43"/>
      <c r="M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</sheetData>
  <sheetProtection password="C4E3" sheet="1" objects="1" scenarios="1" formatColumns="0" formatRows="0" autoFilter="0"/>
  <autoFilter ref="C80:K10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9" customWidth="1"/>
    <col min="2" max="2" width="1.7109375" style="259" customWidth="1"/>
    <col min="3" max="4" width="5.00390625" style="259" customWidth="1"/>
    <col min="5" max="5" width="11.7109375" style="259" customWidth="1"/>
    <col min="6" max="6" width="9.140625" style="259" customWidth="1"/>
    <col min="7" max="7" width="5.00390625" style="259" customWidth="1"/>
    <col min="8" max="8" width="77.8515625" style="259" customWidth="1"/>
    <col min="9" max="10" width="20.00390625" style="259" customWidth="1"/>
    <col min="11" max="11" width="1.7109375" style="259" customWidth="1"/>
  </cols>
  <sheetData>
    <row r="1" s="1" customFormat="1" ht="37.5" customHeight="1"/>
    <row r="2" spans="2:11" s="1" customFormat="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4" customFormat="1" ht="45" customHeight="1">
      <c r="B3" s="263"/>
      <c r="C3" s="264" t="s">
        <v>580</v>
      </c>
      <c r="D3" s="264"/>
      <c r="E3" s="264"/>
      <c r="F3" s="264"/>
      <c r="G3" s="264"/>
      <c r="H3" s="264"/>
      <c r="I3" s="264"/>
      <c r="J3" s="264"/>
      <c r="K3" s="265"/>
    </row>
    <row r="4" spans="2:11" s="1" customFormat="1" ht="25.5" customHeight="1">
      <c r="B4" s="266"/>
      <c r="C4" s="267" t="s">
        <v>581</v>
      </c>
      <c r="D4" s="267"/>
      <c r="E4" s="267"/>
      <c r="F4" s="267"/>
      <c r="G4" s="267"/>
      <c r="H4" s="267"/>
      <c r="I4" s="267"/>
      <c r="J4" s="267"/>
      <c r="K4" s="268"/>
    </row>
    <row r="5" spans="2:11" s="1" customFormat="1" ht="5.25" customHeight="1">
      <c r="B5" s="266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6"/>
      <c r="C6" s="270" t="s">
        <v>582</v>
      </c>
      <c r="D6" s="270"/>
      <c r="E6" s="270"/>
      <c r="F6" s="270"/>
      <c r="G6" s="270"/>
      <c r="H6" s="270"/>
      <c r="I6" s="270"/>
      <c r="J6" s="270"/>
      <c r="K6" s="268"/>
    </row>
    <row r="7" spans="2:11" s="1" customFormat="1" ht="15" customHeight="1">
      <c r="B7" s="271"/>
      <c r="C7" s="270" t="s">
        <v>583</v>
      </c>
      <c r="D7" s="270"/>
      <c r="E7" s="270"/>
      <c r="F7" s="270"/>
      <c r="G7" s="270"/>
      <c r="H7" s="270"/>
      <c r="I7" s="270"/>
      <c r="J7" s="270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270" t="s">
        <v>584</v>
      </c>
      <c r="D9" s="270"/>
      <c r="E9" s="270"/>
      <c r="F9" s="270"/>
      <c r="G9" s="270"/>
      <c r="H9" s="270"/>
      <c r="I9" s="270"/>
      <c r="J9" s="270"/>
      <c r="K9" s="268"/>
    </row>
    <row r="10" spans="2:11" s="1" customFormat="1" ht="15" customHeight="1">
      <c r="B10" s="271"/>
      <c r="C10" s="270"/>
      <c r="D10" s="270" t="s">
        <v>585</v>
      </c>
      <c r="E10" s="270"/>
      <c r="F10" s="270"/>
      <c r="G10" s="270"/>
      <c r="H10" s="270"/>
      <c r="I10" s="270"/>
      <c r="J10" s="270"/>
      <c r="K10" s="268"/>
    </row>
    <row r="11" spans="2:11" s="1" customFormat="1" ht="15" customHeight="1">
      <c r="B11" s="271"/>
      <c r="C11" s="272"/>
      <c r="D11" s="270" t="s">
        <v>586</v>
      </c>
      <c r="E11" s="270"/>
      <c r="F11" s="270"/>
      <c r="G11" s="270"/>
      <c r="H11" s="270"/>
      <c r="I11" s="270"/>
      <c r="J11" s="270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587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270" t="s">
        <v>588</v>
      </c>
      <c r="E15" s="270"/>
      <c r="F15" s="270"/>
      <c r="G15" s="270"/>
      <c r="H15" s="270"/>
      <c r="I15" s="270"/>
      <c r="J15" s="270"/>
      <c r="K15" s="268"/>
    </row>
    <row r="16" spans="2:11" s="1" customFormat="1" ht="15" customHeight="1">
      <c r="B16" s="271"/>
      <c r="C16" s="272"/>
      <c r="D16" s="270" t="s">
        <v>589</v>
      </c>
      <c r="E16" s="270"/>
      <c r="F16" s="270"/>
      <c r="G16" s="270"/>
      <c r="H16" s="270"/>
      <c r="I16" s="270"/>
      <c r="J16" s="270"/>
      <c r="K16" s="268"/>
    </row>
    <row r="17" spans="2:11" s="1" customFormat="1" ht="15" customHeight="1">
      <c r="B17" s="271"/>
      <c r="C17" s="272"/>
      <c r="D17" s="270" t="s">
        <v>590</v>
      </c>
      <c r="E17" s="270"/>
      <c r="F17" s="270"/>
      <c r="G17" s="270"/>
      <c r="H17" s="270"/>
      <c r="I17" s="270"/>
      <c r="J17" s="270"/>
      <c r="K17" s="268"/>
    </row>
    <row r="18" spans="2:11" s="1" customFormat="1" ht="15" customHeight="1">
      <c r="B18" s="271"/>
      <c r="C18" s="272"/>
      <c r="D18" s="272"/>
      <c r="E18" s="274" t="s">
        <v>81</v>
      </c>
      <c r="F18" s="270" t="s">
        <v>591</v>
      </c>
      <c r="G18" s="270"/>
      <c r="H18" s="270"/>
      <c r="I18" s="270"/>
      <c r="J18" s="270"/>
      <c r="K18" s="268"/>
    </row>
    <row r="19" spans="2:11" s="1" customFormat="1" ht="15" customHeight="1">
      <c r="B19" s="271"/>
      <c r="C19" s="272"/>
      <c r="D19" s="272"/>
      <c r="E19" s="274" t="s">
        <v>592</v>
      </c>
      <c r="F19" s="270" t="s">
        <v>593</v>
      </c>
      <c r="G19" s="270"/>
      <c r="H19" s="270"/>
      <c r="I19" s="270"/>
      <c r="J19" s="270"/>
      <c r="K19" s="268"/>
    </row>
    <row r="20" spans="2:11" s="1" customFormat="1" ht="15" customHeight="1">
      <c r="B20" s="271"/>
      <c r="C20" s="272"/>
      <c r="D20" s="272"/>
      <c r="E20" s="274" t="s">
        <v>594</v>
      </c>
      <c r="F20" s="270" t="s">
        <v>595</v>
      </c>
      <c r="G20" s="270"/>
      <c r="H20" s="270"/>
      <c r="I20" s="270"/>
      <c r="J20" s="270"/>
      <c r="K20" s="268"/>
    </row>
    <row r="21" spans="2:11" s="1" customFormat="1" ht="15" customHeight="1">
      <c r="B21" s="271"/>
      <c r="C21" s="272"/>
      <c r="D21" s="272"/>
      <c r="E21" s="274" t="s">
        <v>85</v>
      </c>
      <c r="F21" s="270" t="s">
        <v>84</v>
      </c>
      <c r="G21" s="270"/>
      <c r="H21" s="270"/>
      <c r="I21" s="270"/>
      <c r="J21" s="270"/>
      <c r="K21" s="268"/>
    </row>
    <row r="22" spans="2:11" s="1" customFormat="1" ht="15" customHeight="1">
      <c r="B22" s="271"/>
      <c r="C22" s="272"/>
      <c r="D22" s="272"/>
      <c r="E22" s="274" t="s">
        <v>596</v>
      </c>
      <c r="F22" s="270" t="s">
        <v>597</v>
      </c>
      <c r="G22" s="270"/>
      <c r="H22" s="270"/>
      <c r="I22" s="270"/>
      <c r="J22" s="270"/>
      <c r="K22" s="268"/>
    </row>
    <row r="23" spans="2:11" s="1" customFormat="1" ht="15" customHeight="1">
      <c r="B23" s="271"/>
      <c r="C23" s="272"/>
      <c r="D23" s="272"/>
      <c r="E23" s="274" t="s">
        <v>598</v>
      </c>
      <c r="F23" s="270" t="s">
        <v>599</v>
      </c>
      <c r="G23" s="270"/>
      <c r="H23" s="270"/>
      <c r="I23" s="270"/>
      <c r="J23" s="270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270" t="s">
        <v>600</v>
      </c>
      <c r="D25" s="270"/>
      <c r="E25" s="270"/>
      <c r="F25" s="270"/>
      <c r="G25" s="270"/>
      <c r="H25" s="270"/>
      <c r="I25" s="270"/>
      <c r="J25" s="270"/>
      <c r="K25" s="268"/>
    </row>
    <row r="26" spans="2:11" s="1" customFormat="1" ht="15" customHeight="1">
      <c r="B26" s="271"/>
      <c r="C26" s="270" t="s">
        <v>601</v>
      </c>
      <c r="D26" s="270"/>
      <c r="E26" s="270"/>
      <c r="F26" s="270"/>
      <c r="G26" s="270"/>
      <c r="H26" s="270"/>
      <c r="I26" s="270"/>
      <c r="J26" s="270"/>
      <c r="K26" s="268"/>
    </row>
    <row r="27" spans="2:11" s="1" customFormat="1" ht="15" customHeight="1">
      <c r="B27" s="271"/>
      <c r="C27" s="270"/>
      <c r="D27" s="270" t="s">
        <v>602</v>
      </c>
      <c r="E27" s="270"/>
      <c r="F27" s="270"/>
      <c r="G27" s="270"/>
      <c r="H27" s="270"/>
      <c r="I27" s="270"/>
      <c r="J27" s="270"/>
      <c r="K27" s="268"/>
    </row>
    <row r="28" spans="2:11" s="1" customFormat="1" ht="15" customHeight="1">
      <c r="B28" s="271"/>
      <c r="C28" s="272"/>
      <c r="D28" s="270" t="s">
        <v>603</v>
      </c>
      <c r="E28" s="270"/>
      <c r="F28" s="270"/>
      <c r="G28" s="270"/>
      <c r="H28" s="270"/>
      <c r="I28" s="270"/>
      <c r="J28" s="270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270" t="s">
        <v>604</v>
      </c>
      <c r="E30" s="270"/>
      <c r="F30" s="270"/>
      <c r="G30" s="270"/>
      <c r="H30" s="270"/>
      <c r="I30" s="270"/>
      <c r="J30" s="270"/>
      <c r="K30" s="268"/>
    </row>
    <row r="31" spans="2:11" s="1" customFormat="1" ht="15" customHeight="1">
      <c r="B31" s="271"/>
      <c r="C31" s="272"/>
      <c r="D31" s="270" t="s">
        <v>605</v>
      </c>
      <c r="E31" s="270"/>
      <c r="F31" s="270"/>
      <c r="G31" s="270"/>
      <c r="H31" s="270"/>
      <c r="I31" s="270"/>
      <c r="J31" s="270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270" t="s">
        <v>606</v>
      </c>
      <c r="E33" s="270"/>
      <c r="F33" s="270"/>
      <c r="G33" s="270"/>
      <c r="H33" s="270"/>
      <c r="I33" s="270"/>
      <c r="J33" s="270"/>
      <c r="K33" s="268"/>
    </row>
    <row r="34" spans="2:11" s="1" customFormat="1" ht="15" customHeight="1">
      <c r="B34" s="271"/>
      <c r="C34" s="272"/>
      <c r="D34" s="270" t="s">
        <v>607</v>
      </c>
      <c r="E34" s="270"/>
      <c r="F34" s="270"/>
      <c r="G34" s="270"/>
      <c r="H34" s="270"/>
      <c r="I34" s="270"/>
      <c r="J34" s="270"/>
      <c r="K34" s="268"/>
    </row>
    <row r="35" spans="2:11" s="1" customFormat="1" ht="15" customHeight="1">
      <c r="B35" s="271"/>
      <c r="C35" s="272"/>
      <c r="D35" s="270" t="s">
        <v>608</v>
      </c>
      <c r="E35" s="270"/>
      <c r="F35" s="270"/>
      <c r="G35" s="270"/>
      <c r="H35" s="270"/>
      <c r="I35" s="270"/>
      <c r="J35" s="270"/>
      <c r="K35" s="268"/>
    </row>
    <row r="36" spans="2:11" s="1" customFormat="1" ht="15" customHeight="1">
      <c r="B36" s="271"/>
      <c r="C36" s="272"/>
      <c r="D36" s="270"/>
      <c r="E36" s="273" t="s">
        <v>106</v>
      </c>
      <c r="F36" s="270"/>
      <c r="G36" s="270" t="s">
        <v>609</v>
      </c>
      <c r="H36" s="270"/>
      <c r="I36" s="270"/>
      <c r="J36" s="270"/>
      <c r="K36" s="268"/>
    </row>
    <row r="37" spans="2:11" s="1" customFormat="1" ht="30.75" customHeight="1">
      <c r="B37" s="271"/>
      <c r="C37" s="272"/>
      <c r="D37" s="270"/>
      <c r="E37" s="273" t="s">
        <v>610</v>
      </c>
      <c r="F37" s="270"/>
      <c r="G37" s="270" t="s">
        <v>611</v>
      </c>
      <c r="H37" s="270"/>
      <c r="I37" s="270"/>
      <c r="J37" s="270"/>
      <c r="K37" s="268"/>
    </row>
    <row r="38" spans="2:11" s="1" customFormat="1" ht="15" customHeight="1">
      <c r="B38" s="271"/>
      <c r="C38" s="272"/>
      <c r="D38" s="270"/>
      <c r="E38" s="273" t="s">
        <v>58</v>
      </c>
      <c r="F38" s="270"/>
      <c r="G38" s="270" t="s">
        <v>612</v>
      </c>
      <c r="H38" s="270"/>
      <c r="I38" s="270"/>
      <c r="J38" s="270"/>
      <c r="K38" s="268"/>
    </row>
    <row r="39" spans="2:11" s="1" customFormat="1" ht="15" customHeight="1">
      <c r="B39" s="271"/>
      <c r="C39" s="272"/>
      <c r="D39" s="270"/>
      <c r="E39" s="273" t="s">
        <v>59</v>
      </c>
      <c r="F39" s="270"/>
      <c r="G39" s="270" t="s">
        <v>613</v>
      </c>
      <c r="H39" s="270"/>
      <c r="I39" s="270"/>
      <c r="J39" s="270"/>
      <c r="K39" s="268"/>
    </row>
    <row r="40" spans="2:11" s="1" customFormat="1" ht="15" customHeight="1">
      <c r="B40" s="271"/>
      <c r="C40" s="272"/>
      <c r="D40" s="270"/>
      <c r="E40" s="273" t="s">
        <v>107</v>
      </c>
      <c r="F40" s="270"/>
      <c r="G40" s="270" t="s">
        <v>614</v>
      </c>
      <c r="H40" s="270"/>
      <c r="I40" s="270"/>
      <c r="J40" s="270"/>
      <c r="K40" s="268"/>
    </row>
    <row r="41" spans="2:11" s="1" customFormat="1" ht="15" customHeight="1">
      <c r="B41" s="271"/>
      <c r="C41" s="272"/>
      <c r="D41" s="270"/>
      <c r="E41" s="273" t="s">
        <v>108</v>
      </c>
      <c r="F41" s="270"/>
      <c r="G41" s="270" t="s">
        <v>615</v>
      </c>
      <c r="H41" s="270"/>
      <c r="I41" s="270"/>
      <c r="J41" s="270"/>
      <c r="K41" s="268"/>
    </row>
    <row r="42" spans="2:11" s="1" customFormat="1" ht="15" customHeight="1">
      <c r="B42" s="271"/>
      <c r="C42" s="272"/>
      <c r="D42" s="270"/>
      <c r="E42" s="273" t="s">
        <v>616</v>
      </c>
      <c r="F42" s="270"/>
      <c r="G42" s="270" t="s">
        <v>617</v>
      </c>
      <c r="H42" s="270"/>
      <c r="I42" s="270"/>
      <c r="J42" s="270"/>
      <c r="K42" s="268"/>
    </row>
    <row r="43" spans="2:11" s="1" customFormat="1" ht="15" customHeight="1">
      <c r="B43" s="271"/>
      <c r="C43" s="272"/>
      <c r="D43" s="270"/>
      <c r="E43" s="273"/>
      <c r="F43" s="270"/>
      <c r="G43" s="270" t="s">
        <v>618</v>
      </c>
      <c r="H43" s="270"/>
      <c r="I43" s="270"/>
      <c r="J43" s="270"/>
      <c r="K43" s="268"/>
    </row>
    <row r="44" spans="2:11" s="1" customFormat="1" ht="15" customHeight="1">
      <c r="B44" s="271"/>
      <c r="C44" s="272"/>
      <c r="D44" s="270"/>
      <c r="E44" s="273" t="s">
        <v>619</v>
      </c>
      <c r="F44" s="270"/>
      <c r="G44" s="270" t="s">
        <v>620</v>
      </c>
      <c r="H44" s="270"/>
      <c r="I44" s="270"/>
      <c r="J44" s="270"/>
      <c r="K44" s="268"/>
    </row>
    <row r="45" spans="2:11" s="1" customFormat="1" ht="15" customHeight="1">
      <c r="B45" s="271"/>
      <c r="C45" s="272"/>
      <c r="D45" s="270"/>
      <c r="E45" s="273" t="s">
        <v>110</v>
      </c>
      <c r="F45" s="270"/>
      <c r="G45" s="270" t="s">
        <v>621</v>
      </c>
      <c r="H45" s="270"/>
      <c r="I45" s="270"/>
      <c r="J45" s="270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270" t="s">
        <v>622</v>
      </c>
      <c r="E47" s="270"/>
      <c r="F47" s="270"/>
      <c r="G47" s="270"/>
      <c r="H47" s="270"/>
      <c r="I47" s="270"/>
      <c r="J47" s="270"/>
      <c r="K47" s="268"/>
    </row>
    <row r="48" spans="2:11" s="1" customFormat="1" ht="15" customHeight="1">
      <c r="B48" s="271"/>
      <c r="C48" s="272"/>
      <c r="D48" s="272"/>
      <c r="E48" s="270" t="s">
        <v>623</v>
      </c>
      <c r="F48" s="270"/>
      <c r="G48" s="270"/>
      <c r="H48" s="270"/>
      <c r="I48" s="270"/>
      <c r="J48" s="270"/>
      <c r="K48" s="268"/>
    </row>
    <row r="49" spans="2:11" s="1" customFormat="1" ht="15" customHeight="1">
      <c r="B49" s="271"/>
      <c r="C49" s="272"/>
      <c r="D49" s="272"/>
      <c r="E49" s="270" t="s">
        <v>624</v>
      </c>
      <c r="F49" s="270"/>
      <c r="G49" s="270"/>
      <c r="H49" s="270"/>
      <c r="I49" s="270"/>
      <c r="J49" s="270"/>
      <c r="K49" s="268"/>
    </row>
    <row r="50" spans="2:11" s="1" customFormat="1" ht="15" customHeight="1">
      <c r="B50" s="271"/>
      <c r="C50" s="272"/>
      <c r="D50" s="272"/>
      <c r="E50" s="270" t="s">
        <v>625</v>
      </c>
      <c r="F50" s="270"/>
      <c r="G50" s="270"/>
      <c r="H50" s="270"/>
      <c r="I50" s="270"/>
      <c r="J50" s="270"/>
      <c r="K50" s="268"/>
    </row>
    <row r="51" spans="2:11" s="1" customFormat="1" ht="15" customHeight="1">
      <c r="B51" s="271"/>
      <c r="C51" s="272"/>
      <c r="D51" s="270" t="s">
        <v>626</v>
      </c>
      <c r="E51" s="270"/>
      <c r="F51" s="270"/>
      <c r="G51" s="270"/>
      <c r="H51" s="270"/>
      <c r="I51" s="270"/>
      <c r="J51" s="270"/>
      <c r="K51" s="268"/>
    </row>
    <row r="52" spans="2:11" s="1" customFormat="1" ht="25.5" customHeight="1">
      <c r="B52" s="266"/>
      <c r="C52" s="267" t="s">
        <v>627</v>
      </c>
      <c r="D52" s="267"/>
      <c r="E52" s="267"/>
      <c r="F52" s="267"/>
      <c r="G52" s="267"/>
      <c r="H52" s="267"/>
      <c r="I52" s="267"/>
      <c r="J52" s="267"/>
      <c r="K52" s="268"/>
    </row>
    <row r="53" spans="2:11" s="1" customFormat="1" ht="5.25" customHeight="1">
      <c r="B53" s="266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6"/>
      <c r="C54" s="270" t="s">
        <v>628</v>
      </c>
      <c r="D54" s="270"/>
      <c r="E54" s="270"/>
      <c r="F54" s="270"/>
      <c r="G54" s="270"/>
      <c r="H54" s="270"/>
      <c r="I54" s="270"/>
      <c r="J54" s="270"/>
      <c r="K54" s="268"/>
    </row>
    <row r="55" spans="2:11" s="1" customFormat="1" ht="15" customHeight="1">
      <c r="B55" s="266"/>
      <c r="C55" s="270" t="s">
        <v>629</v>
      </c>
      <c r="D55" s="270"/>
      <c r="E55" s="270"/>
      <c r="F55" s="270"/>
      <c r="G55" s="270"/>
      <c r="H55" s="270"/>
      <c r="I55" s="270"/>
      <c r="J55" s="270"/>
      <c r="K55" s="268"/>
    </row>
    <row r="56" spans="2:11" s="1" customFormat="1" ht="12.75" customHeight="1">
      <c r="B56" s="266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6"/>
      <c r="C57" s="270" t="s">
        <v>630</v>
      </c>
      <c r="D57" s="270"/>
      <c r="E57" s="270"/>
      <c r="F57" s="270"/>
      <c r="G57" s="270"/>
      <c r="H57" s="270"/>
      <c r="I57" s="270"/>
      <c r="J57" s="270"/>
      <c r="K57" s="268"/>
    </row>
    <row r="58" spans="2:11" s="1" customFormat="1" ht="15" customHeight="1">
      <c r="B58" s="266"/>
      <c r="C58" s="272"/>
      <c r="D58" s="270" t="s">
        <v>631</v>
      </c>
      <c r="E58" s="270"/>
      <c r="F58" s="270"/>
      <c r="G58" s="270"/>
      <c r="H58" s="270"/>
      <c r="I58" s="270"/>
      <c r="J58" s="270"/>
      <c r="K58" s="268"/>
    </row>
    <row r="59" spans="2:11" s="1" customFormat="1" ht="15" customHeight="1">
      <c r="B59" s="266"/>
      <c r="C59" s="272"/>
      <c r="D59" s="270" t="s">
        <v>632</v>
      </c>
      <c r="E59" s="270"/>
      <c r="F59" s="270"/>
      <c r="G59" s="270"/>
      <c r="H59" s="270"/>
      <c r="I59" s="270"/>
      <c r="J59" s="270"/>
      <c r="K59" s="268"/>
    </row>
    <row r="60" spans="2:11" s="1" customFormat="1" ht="15" customHeight="1">
      <c r="B60" s="266"/>
      <c r="C60" s="272"/>
      <c r="D60" s="270" t="s">
        <v>633</v>
      </c>
      <c r="E60" s="270"/>
      <c r="F60" s="270"/>
      <c r="G60" s="270"/>
      <c r="H60" s="270"/>
      <c r="I60" s="270"/>
      <c r="J60" s="270"/>
      <c r="K60" s="268"/>
    </row>
    <row r="61" spans="2:11" s="1" customFormat="1" ht="15" customHeight="1">
      <c r="B61" s="266"/>
      <c r="C61" s="272"/>
      <c r="D61" s="270" t="s">
        <v>634</v>
      </c>
      <c r="E61" s="270"/>
      <c r="F61" s="270"/>
      <c r="G61" s="270"/>
      <c r="H61" s="270"/>
      <c r="I61" s="270"/>
      <c r="J61" s="270"/>
      <c r="K61" s="268"/>
    </row>
    <row r="62" spans="2:11" s="1" customFormat="1" ht="15" customHeight="1">
      <c r="B62" s="266"/>
      <c r="C62" s="272"/>
      <c r="D62" s="275" t="s">
        <v>635</v>
      </c>
      <c r="E62" s="275"/>
      <c r="F62" s="275"/>
      <c r="G62" s="275"/>
      <c r="H62" s="275"/>
      <c r="I62" s="275"/>
      <c r="J62" s="275"/>
      <c r="K62" s="268"/>
    </row>
    <row r="63" spans="2:11" s="1" customFormat="1" ht="15" customHeight="1">
      <c r="B63" s="266"/>
      <c r="C63" s="272"/>
      <c r="D63" s="270" t="s">
        <v>636</v>
      </c>
      <c r="E63" s="270"/>
      <c r="F63" s="270"/>
      <c r="G63" s="270"/>
      <c r="H63" s="270"/>
      <c r="I63" s="270"/>
      <c r="J63" s="270"/>
      <c r="K63" s="268"/>
    </row>
    <row r="64" spans="2:11" s="1" customFormat="1" ht="12.75" customHeight="1">
      <c r="B64" s="266"/>
      <c r="C64" s="272"/>
      <c r="D64" s="272"/>
      <c r="E64" s="276"/>
      <c r="F64" s="272"/>
      <c r="G64" s="272"/>
      <c r="H64" s="272"/>
      <c r="I64" s="272"/>
      <c r="J64" s="272"/>
      <c r="K64" s="268"/>
    </row>
    <row r="65" spans="2:11" s="1" customFormat="1" ht="15" customHeight="1">
      <c r="B65" s="266"/>
      <c r="C65" s="272"/>
      <c r="D65" s="270" t="s">
        <v>637</v>
      </c>
      <c r="E65" s="270"/>
      <c r="F65" s="270"/>
      <c r="G65" s="270"/>
      <c r="H65" s="270"/>
      <c r="I65" s="270"/>
      <c r="J65" s="270"/>
      <c r="K65" s="268"/>
    </row>
    <row r="66" spans="2:11" s="1" customFormat="1" ht="15" customHeight="1">
      <c r="B66" s="266"/>
      <c r="C66" s="272"/>
      <c r="D66" s="275" t="s">
        <v>638</v>
      </c>
      <c r="E66" s="275"/>
      <c r="F66" s="275"/>
      <c r="G66" s="275"/>
      <c r="H66" s="275"/>
      <c r="I66" s="275"/>
      <c r="J66" s="275"/>
      <c r="K66" s="268"/>
    </row>
    <row r="67" spans="2:11" s="1" customFormat="1" ht="15" customHeight="1">
      <c r="B67" s="266"/>
      <c r="C67" s="272"/>
      <c r="D67" s="270" t="s">
        <v>639</v>
      </c>
      <c r="E67" s="270"/>
      <c r="F67" s="270"/>
      <c r="G67" s="270"/>
      <c r="H67" s="270"/>
      <c r="I67" s="270"/>
      <c r="J67" s="270"/>
      <c r="K67" s="268"/>
    </row>
    <row r="68" spans="2:11" s="1" customFormat="1" ht="15" customHeight="1">
      <c r="B68" s="266"/>
      <c r="C68" s="272"/>
      <c r="D68" s="270" t="s">
        <v>640</v>
      </c>
      <c r="E68" s="270"/>
      <c r="F68" s="270"/>
      <c r="G68" s="270"/>
      <c r="H68" s="270"/>
      <c r="I68" s="270"/>
      <c r="J68" s="270"/>
      <c r="K68" s="268"/>
    </row>
    <row r="69" spans="2:11" s="1" customFormat="1" ht="15" customHeight="1">
      <c r="B69" s="266"/>
      <c r="C69" s="272"/>
      <c r="D69" s="270" t="s">
        <v>641</v>
      </c>
      <c r="E69" s="270"/>
      <c r="F69" s="270"/>
      <c r="G69" s="270"/>
      <c r="H69" s="270"/>
      <c r="I69" s="270"/>
      <c r="J69" s="270"/>
      <c r="K69" s="268"/>
    </row>
    <row r="70" spans="2:11" s="1" customFormat="1" ht="15" customHeight="1">
      <c r="B70" s="266"/>
      <c r="C70" s="272"/>
      <c r="D70" s="270" t="s">
        <v>642</v>
      </c>
      <c r="E70" s="270"/>
      <c r="F70" s="270"/>
      <c r="G70" s="270"/>
      <c r="H70" s="270"/>
      <c r="I70" s="270"/>
      <c r="J70" s="270"/>
      <c r="K70" s="268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286" t="s">
        <v>643</v>
      </c>
      <c r="D75" s="286"/>
      <c r="E75" s="286"/>
      <c r="F75" s="286"/>
      <c r="G75" s="286"/>
      <c r="H75" s="286"/>
      <c r="I75" s="286"/>
      <c r="J75" s="286"/>
      <c r="K75" s="287"/>
    </row>
    <row r="76" spans="2:11" s="1" customFormat="1" ht="17.25" customHeight="1">
      <c r="B76" s="285"/>
      <c r="C76" s="288" t="s">
        <v>644</v>
      </c>
      <c r="D76" s="288"/>
      <c r="E76" s="288"/>
      <c r="F76" s="288" t="s">
        <v>645</v>
      </c>
      <c r="G76" s="289"/>
      <c r="H76" s="288" t="s">
        <v>59</v>
      </c>
      <c r="I76" s="288" t="s">
        <v>62</v>
      </c>
      <c r="J76" s="288" t="s">
        <v>646</v>
      </c>
      <c r="K76" s="287"/>
    </row>
    <row r="77" spans="2:11" s="1" customFormat="1" ht="17.25" customHeight="1">
      <c r="B77" s="285"/>
      <c r="C77" s="290" t="s">
        <v>647</v>
      </c>
      <c r="D77" s="290"/>
      <c r="E77" s="290"/>
      <c r="F77" s="291" t="s">
        <v>648</v>
      </c>
      <c r="G77" s="292"/>
      <c r="H77" s="290"/>
      <c r="I77" s="290"/>
      <c r="J77" s="290" t="s">
        <v>649</v>
      </c>
      <c r="K77" s="287"/>
    </row>
    <row r="78" spans="2:11" s="1" customFormat="1" ht="5.25" customHeight="1">
      <c r="B78" s="285"/>
      <c r="C78" s="293"/>
      <c r="D78" s="293"/>
      <c r="E78" s="293"/>
      <c r="F78" s="293"/>
      <c r="G78" s="294"/>
      <c r="H78" s="293"/>
      <c r="I78" s="293"/>
      <c r="J78" s="293"/>
      <c r="K78" s="287"/>
    </row>
    <row r="79" spans="2:11" s="1" customFormat="1" ht="15" customHeight="1">
      <c r="B79" s="285"/>
      <c r="C79" s="273" t="s">
        <v>58</v>
      </c>
      <c r="D79" s="293"/>
      <c r="E79" s="293"/>
      <c r="F79" s="295" t="s">
        <v>650</v>
      </c>
      <c r="G79" s="294"/>
      <c r="H79" s="273" t="s">
        <v>651</v>
      </c>
      <c r="I79" s="273" t="s">
        <v>652</v>
      </c>
      <c r="J79" s="273">
        <v>20</v>
      </c>
      <c r="K79" s="287"/>
    </row>
    <row r="80" spans="2:11" s="1" customFormat="1" ht="15" customHeight="1">
      <c r="B80" s="285"/>
      <c r="C80" s="273" t="s">
        <v>653</v>
      </c>
      <c r="D80" s="273"/>
      <c r="E80" s="273"/>
      <c r="F80" s="295" t="s">
        <v>650</v>
      </c>
      <c r="G80" s="294"/>
      <c r="H80" s="273" t="s">
        <v>654</v>
      </c>
      <c r="I80" s="273" t="s">
        <v>652</v>
      </c>
      <c r="J80" s="273">
        <v>120</v>
      </c>
      <c r="K80" s="287"/>
    </row>
    <row r="81" spans="2:11" s="1" customFormat="1" ht="15" customHeight="1">
      <c r="B81" s="296"/>
      <c r="C81" s="273" t="s">
        <v>655</v>
      </c>
      <c r="D81" s="273"/>
      <c r="E81" s="273"/>
      <c r="F81" s="295" t="s">
        <v>656</v>
      </c>
      <c r="G81" s="294"/>
      <c r="H81" s="273" t="s">
        <v>657</v>
      </c>
      <c r="I81" s="273" t="s">
        <v>652</v>
      </c>
      <c r="J81" s="273">
        <v>50</v>
      </c>
      <c r="K81" s="287"/>
    </row>
    <row r="82" spans="2:11" s="1" customFormat="1" ht="15" customHeight="1">
      <c r="B82" s="296"/>
      <c r="C82" s="273" t="s">
        <v>658</v>
      </c>
      <c r="D82" s="273"/>
      <c r="E82" s="273"/>
      <c r="F82" s="295" t="s">
        <v>650</v>
      </c>
      <c r="G82" s="294"/>
      <c r="H82" s="273" t="s">
        <v>659</v>
      </c>
      <c r="I82" s="273" t="s">
        <v>660</v>
      </c>
      <c r="J82" s="273"/>
      <c r="K82" s="287"/>
    </row>
    <row r="83" spans="2:11" s="1" customFormat="1" ht="15" customHeight="1">
      <c r="B83" s="296"/>
      <c r="C83" s="297" t="s">
        <v>661</v>
      </c>
      <c r="D83" s="297"/>
      <c r="E83" s="297"/>
      <c r="F83" s="298" t="s">
        <v>656</v>
      </c>
      <c r="G83" s="297"/>
      <c r="H83" s="297" t="s">
        <v>662</v>
      </c>
      <c r="I83" s="297" t="s">
        <v>652</v>
      </c>
      <c r="J83" s="297">
        <v>15</v>
      </c>
      <c r="K83" s="287"/>
    </row>
    <row r="84" spans="2:11" s="1" customFormat="1" ht="15" customHeight="1">
      <c r="B84" s="296"/>
      <c r="C84" s="297" t="s">
        <v>663</v>
      </c>
      <c r="D84" s="297"/>
      <c r="E84" s="297"/>
      <c r="F84" s="298" t="s">
        <v>656</v>
      </c>
      <c r="G84" s="297"/>
      <c r="H84" s="297" t="s">
        <v>664</v>
      </c>
      <c r="I84" s="297" t="s">
        <v>652</v>
      </c>
      <c r="J84" s="297">
        <v>15</v>
      </c>
      <c r="K84" s="287"/>
    </row>
    <row r="85" spans="2:11" s="1" customFormat="1" ht="15" customHeight="1">
      <c r="B85" s="296"/>
      <c r="C85" s="297" t="s">
        <v>665</v>
      </c>
      <c r="D85" s="297"/>
      <c r="E85" s="297"/>
      <c r="F85" s="298" t="s">
        <v>656</v>
      </c>
      <c r="G85" s="297"/>
      <c r="H85" s="297" t="s">
        <v>666</v>
      </c>
      <c r="I85" s="297" t="s">
        <v>652</v>
      </c>
      <c r="J85" s="297">
        <v>20</v>
      </c>
      <c r="K85" s="287"/>
    </row>
    <row r="86" spans="2:11" s="1" customFormat="1" ht="15" customHeight="1">
      <c r="B86" s="296"/>
      <c r="C86" s="297" t="s">
        <v>667</v>
      </c>
      <c r="D86" s="297"/>
      <c r="E86" s="297"/>
      <c r="F86" s="298" t="s">
        <v>656</v>
      </c>
      <c r="G86" s="297"/>
      <c r="H86" s="297" t="s">
        <v>668</v>
      </c>
      <c r="I86" s="297" t="s">
        <v>652</v>
      </c>
      <c r="J86" s="297">
        <v>20</v>
      </c>
      <c r="K86" s="287"/>
    </row>
    <row r="87" spans="2:11" s="1" customFormat="1" ht="15" customHeight="1">
      <c r="B87" s="296"/>
      <c r="C87" s="273" t="s">
        <v>669</v>
      </c>
      <c r="D87" s="273"/>
      <c r="E87" s="273"/>
      <c r="F87" s="295" t="s">
        <v>656</v>
      </c>
      <c r="G87" s="294"/>
      <c r="H87" s="273" t="s">
        <v>670</v>
      </c>
      <c r="I87" s="273" t="s">
        <v>652</v>
      </c>
      <c r="J87" s="273">
        <v>50</v>
      </c>
      <c r="K87" s="287"/>
    </row>
    <row r="88" spans="2:11" s="1" customFormat="1" ht="15" customHeight="1">
      <c r="B88" s="296"/>
      <c r="C88" s="273" t="s">
        <v>671</v>
      </c>
      <c r="D88" s="273"/>
      <c r="E88" s="273"/>
      <c r="F88" s="295" t="s">
        <v>656</v>
      </c>
      <c r="G88" s="294"/>
      <c r="H88" s="273" t="s">
        <v>672</v>
      </c>
      <c r="I88" s="273" t="s">
        <v>652</v>
      </c>
      <c r="J88" s="273">
        <v>20</v>
      </c>
      <c r="K88" s="287"/>
    </row>
    <row r="89" spans="2:11" s="1" customFormat="1" ht="15" customHeight="1">
      <c r="B89" s="296"/>
      <c r="C89" s="273" t="s">
        <v>673</v>
      </c>
      <c r="D89" s="273"/>
      <c r="E89" s="273"/>
      <c r="F89" s="295" t="s">
        <v>656</v>
      </c>
      <c r="G89" s="294"/>
      <c r="H89" s="273" t="s">
        <v>674</v>
      </c>
      <c r="I89" s="273" t="s">
        <v>652</v>
      </c>
      <c r="J89" s="273">
        <v>20</v>
      </c>
      <c r="K89" s="287"/>
    </row>
    <row r="90" spans="2:11" s="1" customFormat="1" ht="15" customHeight="1">
      <c r="B90" s="296"/>
      <c r="C90" s="273" t="s">
        <v>675</v>
      </c>
      <c r="D90" s="273"/>
      <c r="E90" s="273"/>
      <c r="F90" s="295" t="s">
        <v>656</v>
      </c>
      <c r="G90" s="294"/>
      <c r="H90" s="273" t="s">
        <v>676</v>
      </c>
      <c r="I90" s="273" t="s">
        <v>652</v>
      </c>
      <c r="J90" s="273">
        <v>50</v>
      </c>
      <c r="K90" s="287"/>
    </row>
    <row r="91" spans="2:11" s="1" customFormat="1" ht="15" customHeight="1">
      <c r="B91" s="296"/>
      <c r="C91" s="273" t="s">
        <v>677</v>
      </c>
      <c r="D91" s="273"/>
      <c r="E91" s="273"/>
      <c r="F91" s="295" t="s">
        <v>656</v>
      </c>
      <c r="G91" s="294"/>
      <c r="H91" s="273" t="s">
        <v>677</v>
      </c>
      <c r="I91" s="273" t="s">
        <v>652</v>
      </c>
      <c r="J91" s="273">
        <v>50</v>
      </c>
      <c r="K91" s="287"/>
    </row>
    <row r="92" spans="2:11" s="1" customFormat="1" ht="15" customHeight="1">
      <c r="B92" s="296"/>
      <c r="C92" s="273" t="s">
        <v>678</v>
      </c>
      <c r="D92" s="273"/>
      <c r="E92" s="273"/>
      <c r="F92" s="295" t="s">
        <v>656</v>
      </c>
      <c r="G92" s="294"/>
      <c r="H92" s="273" t="s">
        <v>679</v>
      </c>
      <c r="I92" s="273" t="s">
        <v>652</v>
      </c>
      <c r="J92" s="273">
        <v>255</v>
      </c>
      <c r="K92" s="287"/>
    </row>
    <row r="93" spans="2:11" s="1" customFormat="1" ht="15" customHeight="1">
      <c r="B93" s="296"/>
      <c r="C93" s="273" t="s">
        <v>680</v>
      </c>
      <c r="D93" s="273"/>
      <c r="E93" s="273"/>
      <c r="F93" s="295" t="s">
        <v>650</v>
      </c>
      <c r="G93" s="294"/>
      <c r="H93" s="273" t="s">
        <v>681</v>
      </c>
      <c r="I93" s="273" t="s">
        <v>682</v>
      </c>
      <c r="J93" s="273"/>
      <c r="K93" s="287"/>
    </row>
    <row r="94" spans="2:11" s="1" customFormat="1" ht="15" customHeight="1">
      <c r="B94" s="296"/>
      <c r="C94" s="273" t="s">
        <v>683</v>
      </c>
      <c r="D94" s="273"/>
      <c r="E94" s="273"/>
      <c r="F94" s="295" t="s">
        <v>650</v>
      </c>
      <c r="G94" s="294"/>
      <c r="H94" s="273" t="s">
        <v>684</v>
      </c>
      <c r="I94" s="273" t="s">
        <v>685</v>
      </c>
      <c r="J94" s="273"/>
      <c r="K94" s="287"/>
    </row>
    <row r="95" spans="2:11" s="1" customFormat="1" ht="15" customHeight="1">
      <c r="B95" s="296"/>
      <c r="C95" s="273" t="s">
        <v>686</v>
      </c>
      <c r="D95" s="273"/>
      <c r="E95" s="273"/>
      <c r="F95" s="295" t="s">
        <v>650</v>
      </c>
      <c r="G95" s="294"/>
      <c r="H95" s="273" t="s">
        <v>686</v>
      </c>
      <c r="I95" s="273" t="s">
        <v>685</v>
      </c>
      <c r="J95" s="273"/>
      <c r="K95" s="287"/>
    </row>
    <row r="96" spans="2:11" s="1" customFormat="1" ht="15" customHeight="1">
      <c r="B96" s="296"/>
      <c r="C96" s="273" t="s">
        <v>43</v>
      </c>
      <c r="D96" s="273"/>
      <c r="E96" s="273"/>
      <c r="F96" s="295" t="s">
        <v>650</v>
      </c>
      <c r="G96" s="294"/>
      <c r="H96" s="273" t="s">
        <v>687</v>
      </c>
      <c r="I96" s="273" t="s">
        <v>685</v>
      </c>
      <c r="J96" s="273"/>
      <c r="K96" s="287"/>
    </row>
    <row r="97" spans="2:11" s="1" customFormat="1" ht="15" customHeight="1">
      <c r="B97" s="296"/>
      <c r="C97" s="273" t="s">
        <v>53</v>
      </c>
      <c r="D97" s="273"/>
      <c r="E97" s="273"/>
      <c r="F97" s="295" t="s">
        <v>650</v>
      </c>
      <c r="G97" s="294"/>
      <c r="H97" s="273" t="s">
        <v>688</v>
      </c>
      <c r="I97" s="273" t="s">
        <v>685</v>
      </c>
      <c r="J97" s="273"/>
      <c r="K97" s="287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286" t="s">
        <v>689</v>
      </c>
      <c r="D102" s="286"/>
      <c r="E102" s="286"/>
      <c r="F102" s="286"/>
      <c r="G102" s="286"/>
      <c r="H102" s="286"/>
      <c r="I102" s="286"/>
      <c r="J102" s="286"/>
      <c r="K102" s="287"/>
    </row>
    <row r="103" spans="2:11" s="1" customFormat="1" ht="17.25" customHeight="1">
      <c r="B103" s="285"/>
      <c r="C103" s="288" t="s">
        <v>644</v>
      </c>
      <c r="D103" s="288"/>
      <c r="E103" s="288"/>
      <c r="F103" s="288" t="s">
        <v>645</v>
      </c>
      <c r="G103" s="289"/>
      <c r="H103" s="288" t="s">
        <v>59</v>
      </c>
      <c r="I103" s="288" t="s">
        <v>62</v>
      </c>
      <c r="J103" s="288" t="s">
        <v>646</v>
      </c>
      <c r="K103" s="287"/>
    </row>
    <row r="104" spans="2:11" s="1" customFormat="1" ht="17.25" customHeight="1">
      <c r="B104" s="285"/>
      <c r="C104" s="290" t="s">
        <v>647</v>
      </c>
      <c r="D104" s="290"/>
      <c r="E104" s="290"/>
      <c r="F104" s="291" t="s">
        <v>648</v>
      </c>
      <c r="G104" s="292"/>
      <c r="H104" s="290"/>
      <c r="I104" s="290"/>
      <c r="J104" s="290" t="s">
        <v>649</v>
      </c>
      <c r="K104" s="287"/>
    </row>
    <row r="105" spans="2:11" s="1" customFormat="1" ht="5.25" customHeight="1">
      <c r="B105" s="285"/>
      <c r="C105" s="288"/>
      <c r="D105" s="288"/>
      <c r="E105" s="288"/>
      <c r="F105" s="288"/>
      <c r="G105" s="304"/>
      <c r="H105" s="288"/>
      <c r="I105" s="288"/>
      <c r="J105" s="288"/>
      <c r="K105" s="287"/>
    </row>
    <row r="106" spans="2:11" s="1" customFormat="1" ht="15" customHeight="1">
      <c r="B106" s="285"/>
      <c r="C106" s="273" t="s">
        <v>58</v>
      </c>
      <c r="D106" s="293"/>
      <c r="E106" s="293"/>
      <c r="F106" s="295" t="s">
        <v>650</v>
      </c>
      <c r="G106" s="304"/>
      <c r="H106" s="273" t="s">
        <v>690</v>
      </c>
      <c r="I106" s="273" t="s">
        <v>652</v>
      </c>
      <c r="J106" s="273">
        <v>20</v>
      </c>
      <c r="K106" s="287"/>
    </row>
    <row r="107" spans="2:11" s="1" customFormat="1" ht="15" customHeight="1">
      <c r="B107" s="285"/>
      <c r="C107" s="273" t="s">
        <v>653</v>
      </c>
      <c r="D107" s="273"/>
      <c r="E107" s="273"/>
      <c r="F107" s="295" t="s">
        <v>650</v>
      </c>
      <c r="G107" s="273"/>
      <c r="H107" s="273" t="s">
        <v>690</v>
      </c>
      <c r="I107" s="273" t="s">
        <v>652</v>
      </c>
      <c r="J107" s="273">
        <v>120</v>
      </c>
      <c r="K107" s="287"/>
    </row>
    <row r="108" spans="2:11" s="1" customFormat="1" ht="15" customHeight="1">
      <c r="B108" s="296"/>
      <c r="C108" s="273" t="s">
        <v>655</v>
      </c>
      <c r="D108" s="273"/>
      <c r="E108" s="273"/>
      <c r="F108" s="295" t="s">
        <v>656</v>
      </c>
      <c r="G108" s="273"/>
      <c r="H108" s="273" t="s">
        <v>690</v>
      </c>
      <c r="I108" s="273" t="s">
        <v>652</v>
      </c>
      <c r="J108" s="273">
        <v>50</v>
      </c>
      <c r="K108" s="287"/>
    </row>
    <row r="109" spans="2:11" s="1" customFormat="1" ht="15" customHeight="1">
      <c r="B109" s="296"/>
      <c r="C109" s="273" t="s">
        <v>658</v>
      </c>
      <c r="D109" s="273"/>
      <c r="E109" s="273"/>
      <c r="F109" s="295" t="s">
        <v>650</v>
      </c>
      <c r="G109" s="273"/>
      <c r="H109" s="273" t="s">
        <v>690</v>
      </c>
      <c r="I109" s="273" t="s">
        <v>660</v>
      </c>
      <c r="J109" s="273"/>
      <c r="K109" s="287"/>
    </row>
    <row r="110" spans="2:11" s="1" customFormat="1" ht="15" customHeight="1">
      <c r="B110" s="296"/>
      <c r="C110" s="273" t="s">
        <v>669</v>
      </c>
      <c r="D110" s="273"/>
      <c r="E110" s="273"/>
      <c r="F110" s="295" t="s">
        <v>656</v>
      </c>
      <c r="G110" s="273"/>
      <c r="H110" s="273" t="s">
        <v>690</v>
      </c>
      <c r="I110" s="273" t="s">
        <v>652</v>
      </c>
      <c r="J110" s="273">
        <v>50</v>
      </c>
      <c r="K110" s="287"/>
    </row>
    <row r="111" spans="2:11" s="1" customFormat="1" ht="15" customHeight="1">
      <c r="B111" s="296"/>
      <c r="C111" s="273" t="s">
        <v>677</v>
      </c>
      <c r="D111" s="273"/>
      <c r="E111" s="273"/>
      <c r="F111" s="295" t="s">
        <v>656</v>
      </c>
      <c r="G111" s="273"/>
      <c r="H111" s="273" t="s">
        <v>690</v>
      </c>
      <c r="I111" s="273" t="s">
        <v>652</v>
      </c>
      <c r="J111" s="273">
        <v>50</v>
      </c>
      <c r="K111" s="287"/>
    </row>
    <row r="112" spans="2:11" s="1" customFormat="1" ht="15" customHeight="1">
      <c r="B112" s="296"/>
      <c r="C112" s="273" t="s">
        <v>675</v>
      </c>
      <c r="D112" s="273"/>
      <c r="E112" s="273"/>
      <c r="F112" s="295" t="s">
        <v>656</v>
      </c>
      <c r="G112" s="273"/>
      <c r="H112" s="273" t="s">
        <v>690</v>
      </c>
      <c r="I112" s="273" t="s">
        <v>652</v>
      </c>
      <c r="J112" s="273">
        <v>50</v>
      </c>
      <c r="K112" s="287"/>
    </row>
    <row r="113" spans="2:11" s="1" customFormat="1" ht="15" customHeight="1">
      <c r="B113" s="296"/>
      <c r="C113" s="273" t="s">
        <v>58</v>
      </c>
      <c r="D113" s="273"/>
      <c r="E113" s="273"/>
      <c r="F113" s="295" t="s">
        <v>650</v>
      </c>
      <c r="G113" s="273"/>
      <c r="H113" s="273" t="s">
        <v>691</v>
      </c>
      <c r="I113" s="273" t="s">
        <v>652</v>
      </c>
      <c r="J113" s="273">
        <v>20</v>
      </c>
      <c r="K113" s="287"/>
    </row>
    <row r="114" spans="2:11" s="1" customFormat="1" ht="15" customHeight="1">
      <c r="B114" s="296"/>
      <c r="C114" s="273" t="s">
        <v>692</v>
      </c>
      <c r="D114" s="273"/>
      <c r="E114" s="273"/>
      <c r="F114" s="295" t="s">
        <v>650</v>
      </c>
      <c r="G114" s="273"/>
      <c r="H114" s="273" t="s">
        <v>693</v>
      </c>
      <c r="I114" s="273" t="s">
        <v>652</v>
      </c>
      <c r="J114" s="273">
        <v>120</v>
      </c>
      <c r="K114" s="287"/>
    </row>
    <row r="115" spans="2:11" s="1" customFormat="1" ht="15" customHeight="1">
      <c r="B115" s="296"/>
      <c r="C115" s="273" t="s">
        <v>43</v>
      </c>
      <c r="D115" s="273"/>
      <c r="E115" s="273"/>
      <c r="F115" s="295" t="s">
        <v>650</v>
      </c>
      <c r="G115" s="273"/>
      <c r="H115" s="273" t="s">
        <v>694</v>
      </c>
      <c r="I115" s="273" t="s">
        <v>685</v>
      </c>
      <c r="J115" s="273"/>
      <c r="K115" s="287"/>
    </row>
    <row r="116" spans="2:11" s="1" customFormat="1" ht="15" customHeight="1">
      <c r="B116" s="296"/>
      <c r="C116" s="273" t="s">
        <v>53</v>
      </c>
      <c r="D116" s="273"/>
      <c r="E116" s="273"/>
      <c r="F116" s="295" t="s">
        <v>650</v>
      </c>
      <c r="G116" s="273"/>
      <c r="H116" s="273" t="s">
        <v>695</v>
      </c>
      <c r="I116" s="273" t="s">
        <v>685</v>
      </c>
      <c r="J116" s="273"/>
      <c r="K116" s="287"/>
    </row>
    <row r="117" spans="2:11" s="1" customFormat="1" ht="15" customHeight="1">
      <c r="B117" s="296"/>
      <c r="C117" s="273" t="s">
        <v>62</v>
      </c>
      <c r="D117" s="273"/>
      <c r="E117" s="273"/>
      <c r="F117" s="295" t="s">
        <v>650</v>
      </c>
      <c r="G117" s="273"/>
      <c r="H117" s="273" t="s">
        <v>696</v>
      </c>
      <c r="I117" s="273" t="s">
        <v>697</v>
      </c>
      <c r="J117" s="273"/>
      <c r="K117" s="287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270"/>
      <c r="D119" s="270"/>
      <c r="E119" s="270"/>
      <c r="F119" s="307"/>
      <c r="G119" s="270"/>
      <c r="H119" s="270"/>
      <c r="I119" s="270"/>
      <c r="J119" s="270"/>
      <c r="K119" s="306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4" t="s">
        <v>698</v>
      </c>
      <c r="D122" s="264"/>
      <c r="E122" s="264"/>
      <c r="F122" s="264"/>
      <c r="G122" s="264"/>
      <c r="H122" s="264"/>
      <c r="I122" s="264"/>
      <c r="J122" s="264"/>
      <c r="K122" s="312"/>
    </row>
    <row r="123" spans="2:11" s="1" customFormat="1" ht="17.25" customHeight="1">
      <c r="B123" s="313"/>
      <c r="C123" s="288" t="s">
        <v>644</v>
      </c>
      <c r="D123" s="288"/>
      <c r="E123" s="288"/>
      <c r="F123" s="288" t="s">
        <v>645</v>
      </c>
      <c r="G123" s="289"/>
      <c r="H123" s="288" t="s">
        <v>59</v>
      </c>
      <c r="I123" s="288" t="s">
        <v>62</v>
      </c>
      <c r="J123" s="288" t="s">
        <v>646</v>
      </c>
      <c r="K123" s="314"/>
    </row>
    <row r="124" spans="2:11" s="1" customFormat="1" ht="17.25" customHeight="1">
      <c r="B124" s="313"/>
      <c r="C124" s="290" t="s">
        <v>647</v>
      </c>
      <c r="D124" s="290"/>
      <c r="E124" s="290"/>
      <c r="F124" s="291" t="s">
        <v>648</v>
      </c>
      <c r="G124" s="292"/>
      <c r="H124" s="290"/>
      <c r="I124" s="290"/>
      <c r="J124" s="290" t="s">
        <v>649</v>
      </c>
      <c r="K124" s="314"/>
    </row>
    <row r="125" spans="2:11" s="1" customFormat="1" ht="5.25" customHeight="1">
      <c r="B125" s="315"/>
      <c r="C125" s="293"/>
      <c r="D125" s="293"/>
      <c r="E125" s="293"/>
      <c r="F125" s="293"/>
      <c r="G125" s="273"/>
      <c r="H125" s="293"/>
      <c r="I125" s="293"/>
      <c r="J125" s="293"/>
      <c r="K125" s="316"/>
    </row>
    <row r="126" spans="2:11" s="1" customFormat="1" ht="15" customHeight="1">
      <c r="B126" s="315"/>
      <c r="C126" s="273" t="s">
        <v>653</v>
      </c>
      <c r="D126" s="293"/>
      <c r="E126" s="293"/>
      <c r="F126" s="295" t="s">
        <v>650</v>
      </c>
      <c r="G126" s="273"/>
      <c r="H126" s="273" t="s">
        <v>690</v>
      </c>
      <c r="I126" s="273" t="s">
        <v>652</v>
      </c>
      <c r="J126" s="273">
        <v>120</v>
      </c>
      <c r="K126" s="317"/>
    </row>
    <row r="127" spans="2:11" s="1" customFormat="1" ht="15" customHeight="1">
      <c r="B127" s="315"/>
      <c r="C127" s="273" t="s">
        <v>699</v>
      </c>
      <c r="D127" s="273"/>
      <c r="E127" s="273"/>
      <c r="F127" s="295" t="s">
        <v>650</v>
      </c>
      <c r="G127" s="273"/>
      <c r="H127" s="273" t="s">
        <v>700</v>
      </c>
      <c r="I127" s="273" t="s">
        <v>652</v>
      </c>
      <c r="J127" s="273" t="s">
        <v>701</v>
      </c>
      <c r="K127" s="317"/>
    </row>
    <row r="128" spans="2:11" s="1" customFormat="1" ht="15" customHeight="1">
      <c r="B128" s="315"/>
      <c r="C128" s="273" t="s">
        <v>598</v>
      </c>
      <c r="D128" s="273"/>
      <c r="E128" s="273"/>
      <c r="F128" s="295" t="s">
        <v>650</v>
      </c>
      <c r="G128" s="273"/>
      <c r="H128" s="273" t="s">
        <v>702</v>
      </c>
      <c r="I128" s="273" t="s">
        <v>652</v>
      </c>
      <c r="J128" s="273" t="s">
        <v>701</v>
      </c>
      <c r="K128" s="317"/>
    </row>
    <row r="129" spans="2:11" s="1" customFormat="1" ht="15" customHeight="1">
      <c r="B129" s="315"/>
      <c r="C129" s="273" t="s">
        <v>661</v>
      </c>
      <c r="D129" s="273"/>
      <c r="E129" s="273"/>
      <c r="F129" s="295" t="s">
        <v>656</v>
      </c>
      <c r="G129" s="273"/>
      <c r="H129" s="273" t="s">
        <v>662</v>
      </c>
      <c r="I129" s="273" t="s">
        <v>652</v>
      </c>
      <c r="J129" s="273">
        <v>15</v>
      </c>
      <c r="K129" s="317"/>
    </row>
    <row r="130" spans="2:11" s="1" customFormat="1" ht="15" customHeight="1">
      <c r="B130" s="315"/>
      <c r="C130" s="297" t="s">
        <v>663</v>
      </c>
      <c r="D130" s="297"/>
      <c r="E130" s="297"/>
      <c r="F130" s="298" t="s">
        <v>656</v>
      </c>
      <c r="G130" s="297"/>
      <c r="H130" s="297" t="s">
        <v>664</v>
      </c>
      <c r="I130" s="297" t="s">
        <v>652</v>
      </c>
      <c r="J130" s="297">
        <v>15</v>
      </c>
      <c r="K130" s="317"/>
    </row>
    <row r="131" spans="2:11" s="1" customFormat="1" ht="15" customHeight="1">
      <c r="B131" s="315"/>
      <c r="C131" s="297" t="s">
        <v>665</v>
      </c>
      <c r="D131" s="297"/>
      <c r="E131" s="297"/>
      <c r="F131" s="298" t="s">
        <v>656</v>
      </c>
      <c r="G131" s="297"/>
      <c r="H131" s="297" t="s">
        <v>666</v>
      </c>
      <c r="I131" s="297" t="s">
        <v>652</v>
      </c>
      <c r="J131" s="297">
        <v>20</v>
      </c>
      <c r="K131" s="317"/>
    </row>
    <row r="132" spans="2:11" s="1" customFormat="1" ht="15" customHeight="1">
      <c r="B132" s="315"/>
      <c r="C132" s="297" t="s">
        <v>667</v>
      </c>
      <c r="D132" s="297"/>
      <c r="E132" s="297"/>
      <c r="F132" s="298" t="s">
        <v>656</v>
      </c>
      <c r="G132" s="297"/>
      <c r="H132" s="297" t="s">
        <v>668</v>
      </c>
      <c r="I132" s="297" t="s">
        <v>652</v>
      </c>
      <c r="J132" s="297">
        <v>20</v>
      </c>
      <c r="K132" s="317"/>
    </row>
    <row r="133" spans="2:11" s="1" customFormat="1" ht="15" customHeight="1">
      <c r="B133" s="315"/>
      <c r="C133" s="273" t="s">
        <v>655</v>
      </c>
      <c r="D133" s="273"/>
      <c r="E133" s="273"/>
      <c r="F133" s="295" t="s">
        <v>656</v>
      </c>
      <c r="G133" s="273"/>
      <c r="H133" s="273" t="s">
        <v>690</v>
      </c>
      <c r="I133" s="273" t="s">
        <v>652</v>
      </c>
      <c r="J133" s="273">
        <v>50</v>
      </c>
      <c r="K133" s="317"/>
    </row>
    <row r="134" spans="2:11" s="1" customFormat="1" ht="15" customHeight="1">
      <c r="B134" s="315"/>
      <c r="C134" s="273" t="s">
        <v>669</v>
      </c>
      <c r="D134" s="273"/>
      <c r="E134" s="273"/>
      <c r="F134" s="295" t="s">
        <v>656</v>
      </c>
      <c r="G134" s="273"/>
      <c r="H134" s="273" t="s">
        <v>690</v>
      </c>
      <c r="I134" s="273" t="s">
        <v>652</v>
      </c>
      <c r="J134" s="273">
        <v>50</v>
      </c>
      <c r="K134" s="317"/>
    </row>
    <row r="135" spans="2:11" s="1" customFormat="1" ht="15" customHeight="1">
      <c r="B135" s="315"/>
      <c r="C135" s="273" t="s">
        <v>675</v>
      </c>
      <c r="D135" s="273"/>
      <c r="E135" s="273"/>
      <c r="F135" s="295" t="s">
        <v>656</v>
      </c>
      <c r="G135" s="273"/>
      <c r="H135" s="273" t="s">
        <v>690</v>
      </c>
      <c r="I135" s="273" t="s">
        <v>652</v>
      </c>
      <c r="J135" s="273">
        <v>50</v>
      </c>
      <c r="K135" s="317"/>
    </row>
    <row r="136" spans="2:11" s="1" customFormat="1" ht="15" customHeight="1">
      <c r="B136" s="315"/>
      <c r="C136" s="273" t="s">
        <v>677</v>
      </c>
      <c r="D136" s="273"/>
      <c r="E136" s="273"/>
      <c r="F136" s="295" t="s">
        <v>656</v>
      </c>
      <c r="G136" s="273"/>
      <c r="H136" s="273" t="s">
        <v>690</v>
      </c>
      <c r="I136" s="273" t="s">
        <v>652</v>
      </c>
      <c r="J136" s="273">
        <v>50</v>
      </c>
      <c r="K136" s="317"/>
    </row>
    <row r="137" spans="2:11" s="1" customFormat="1" ht="15" customHeight="1">
      <c r="B137" s="315"/>
      <c r="C137" s="273" t="s">
        <v>678</v>
      </c>
      <c r="D137" s="273"/>
      <c r="E137" s="273"/>
      <c r="F137" s="295" t="s">
        <v>656</v>
      </c>
      <c r="G137" s="273"/>
      <c r="H137" s="273" t="s">
        <v>703</v>
      </c>
      <c r="I137" s="273" t="s">
        <v>652</v>
      </c>
      <c r="J137" s="273">
        <v>255</v>
      </c>
      <c r="K137" s="317"/>
    </row>
    <row r="138" spans="2:11" s="1" customFormat="1" ht="15" customHeight="1">
      <c r="B138" s="315"/>
      <c r="C138" s="273" t="s">
        <v>680</v>
      </c>
      <c r="D138" s="273"/>
      <c r="E138" s="273"/>
      <c r="F138" s="295" t="s">
        <v>650</v>
      </c>
      <c r="G138" s="273"/>
      <c r="H138" s="273" t="s">
        <v>704</v>
      </c>
      <c r="I138" s="273" t="s">
        <v>682</v>
      </c>
      <c r="J138" s="273"/>
      <c r="K138" s="317"/>
    </row>
    <row r="139" spans="2:11" s="1" customFormat="1" ht="15" customHeight="1">
      <c r="B139" s="315"/>
      <c r="C139" s="273" t="s">
        <v>683</v>
      </c>
      <c r="D139" s="273"/>
      <c r="E139" s="273"/>
      <c r="F139" s="295" t="s">
        <v>650</v>
      </c>
      <c r="G139" s="273"/>
      <c r="H139" s="273" t="s">
        <v>705</v>
      </c>
      <c r="I139" s="273" t="s">
        <v>685</v>
      </c>
      <c r="J139" s="273"/>
      <c r="K139" s="317"/>
    </row>
    <row r="140" spans="2:11" s="1" customFormat="1" ht="15" customHeight="1">
      <c r="B140" s="315"/>
      <c r="C140" s="273" t="s">
        <v>686</v>
      </c>
      <c r="D140" s="273"/>
      <c r="E140" s="273"/>
      <c r="F140" s="295" t="s">
        <v>650</v>
      </c>
      <c r="G140" s="273"/>
      <c r="H140" s="273" t="s">
        <v>686</v>
      </c>
      <c r="I140" s="273" t="s">
        <v>685</v>
      </c>
      <c r="J140" s="273"/>
      <c r="K140" s="317"/>
    </row>
    <row r="141" spans="2:11" s="1" customFormat="1" ht="15" customHeight="1">
      <c r="B141" s="315"/>
      <c r="C141" s="273" t="s">
        <v>43</v>
      </c>
      <c r="D141" s="273"/>
      <c r="E141" s="273"/>
      <c r="F141" s="295" t="s">
        <v>650</v>
      </c>
      <c r="G141" s="273"/>
      <c r="H141" s="273" t="s">
        <v>706</v>
      </c>
      <c r="I141" s="273" t="s">
        <v>685</v>
      </c>
      <c r="J141" s="273"/>
      <c r="K141" s="317"/>
    </row>
    <row r="142" spans="2:11" s="1" customFormat="1" ht="15" customHeight="1">
      <c r="B142" s="315"/>
      <c r="C142" s="273" t="s">
        <v>707</v>
      </c>
      <c r="D142" s="273"/>
      <c r="E142" s="273"/>
      <c r="F142" s="295" t="s">
        <v>650</v>
      </c>
      <c r="G142" s="273"/>
      <c r="H142" s="273" t="s">
        <v>708</v>
      </c>
      <c r="I142" s="273" t="s">
        <v>685</v>
      </c>
      <c r="J142" s="273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270"/>
      <c r="C144" s="270"/>
      <c r="D144" s="270"/>
      <c r="E144" s="270"/>
      <c r="F144" s="307"/>
      <c r="G144" s="270"/>
      <c r="H144" s="270"/>
      <c r="I144" s="270"/>
      <c r="J144" s="270"/>
      <c r="K144" s="270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286" t="s">
        <v>709</v>
      </c>
      <c r="D147" s="286"/>
      <c r="E147" s="286"/>
      <c r="F147" s="286"/>
      <c r="G147" s="286"/>
      <c r="H147" s="286"/>
      <c r="I147" s="286"/>
      <c r="J147" s="286"/>
      <c r="K147" s="287"/>
    </row>
    <row r="148" spans="2:11" s="1" customFormat="1" ht="17.25" customHeight="1">
      <c r="B148" s="285"/>
      <c r="C148" s="288" t="s">
        <v>644</v>
      </c>
      <c r="D148" s="288"/>
      <c r="E148" s="288"/>
      <c r="F148" s="288" t="s">
        <v>645</v>
      </c>
      <c r="G148" s="289"/>
      <c r="H148" s="288" t="s">
        <v>59</v>
      </c>
      <c r="I148" s="288" t="s">
        <v>62</v>
      </c>
      <c r="J148" s="288" t="s">
        <v>646</v>
      </c>
      <c r="K148" s="287"/>
    </row>
    <row r="149" spans="2:11" s="1" customFormat="1" ht="17.25" customHeight="1">
      <c r="B149" s="285"/>
      <c r="C149" s="290" t="s">
        <v>647</v>
      </c>
      <c r="D149" s="290"/>
      <c r="E149" s="290"/>
      <c r="F149" s="291" t="s">
        <v>648</v>
      </c>
      <c r="G149" s="292"/>
      <c r="H149" s="290"/>
      <c r="I149" s="290"/>
      <c r="J149" s="290" t="s">
        <v>649</v>
      </c>
      <c r="K149" s="287"/>
    </row>
    <row r="150" spans="2:11" s="1" customFormat="1" ht="5.25" customHeight="1">
      <c r="B150" s="296"/>
      <c r="C150" s="293"/>
      <c r="D150" s="293"/>
      <c r="E150" s="293"/>
      <c r="F150" s="293"/>
      <c r="G150" s="294"/>
      <c r="H150" s="293"/>
      <c r="I150" s="293"/>
      <c r="J150" s="293"/>
      <c r="K150" s="317"/>
    </row>
    <row r="151" spans="2:11" s="1" customFormat="1" ht="15" customHeight="1">
      <c r="B151" s="296"/>
      <c r="C151" s="321" t="s">
        <v>653</v>
      </c>
      <c r="D151" s="273"/>
      <c r="E151" s="273"/>
      <c r="F151" s="322" t="s">
        <v>650</v>
      </c>
      <c r="G151" s="273"/>
      <c r="H151" s="321" t="s">
        <v>690</v>
      </c>
      <c r="I151" s="321" t="s">
        <v>652</v>
      </c>
      <c r="J151" s="321">
        <v>120</v>
      </c>
      <c r="K151" s="317"/>
    </row>
    <row r="152" spans="2:11" s="1" customFormat="1" ht="15" customHeight="1">
      <c r="B152" s="296"/>
      <c r="C152" s="321" t="s">
        <v>699</v>
      </c>
      <c r="D152" s="273"/>
      <c r="E152" s="273"/>
      <c r="F152" s="322" t="s">
        <v>650</v>
      </c>
      <c r="G152" s="273"/>
      <c r="H152" s="321" t="s">
        <v>710</v>
      </c>
      <c r="I152" s="321" t="s">
        <v>652</v>
      </c>
      <c r="J152" s="321" t="s">
        <v>701</v>
      </c>
      <c r="K152" s="317"/>
    </row>
    <row r="153" spans="2:11" s="1" customFormat="1" ht="15" customHeight="1">
      <c r="B153" s="296"/>
      <c r="C153" s="321" t="s">
        <v>598</v>
      </c>
      <c r="D153" s="273"/>
      <c r="E153" s="273"/>
      <c r="F153" s="322" t="s">
        <v>650</v>
      </c>
      <c r="G153" s="273"/>
      <c r="H153" s="321" t="s">
        <v>711</v>
      </c>
      <c r="I153" s="321" t="s">
        <v>652</v>
      </c>
      <c r="J153" s="321" t="s">
        <v>701</v>
      </c>
      <c r="K153" s="317"/>
    </row>
    <row r="154" spans="2:11" s="1" customFormat="1" ht="15" customHeight="1">
      <c r="B154" s="296"/>
      <c r="C154" s="321" t="s">
        <v>655</v>
      </c>
      <c r="D154" s="273"/>
      <c r="E154" s="273"/>
      <c r="F154" s="322" t="s">
        <v>656</v>
      </c>
      <c r="G154" s="273"/>
      <c r="H154" s="321" t="s">
        <v>690</v>
      </c>
      <c r="I154" s="321" t="s">
        <v>652</v>
      </c>
      <c r="J154" s="321">
        <v>50</v>
      </c>
      <c r="K154" s="317"/>
    </row>
    <row r="155" spans="2:11" s="1" customFormat="1" ht="15" customHeight="1">
      <c r="B155" s="296"/>
      <c r="C155" s="321" t="s">
        <v>658</v>
      </c>
      <c r="D155" s="273"/>
      <c r="E155" s="273"/>
      <c r="F155" s="322" t="s">
        <v>650</v>
      </c>
      <c r="G155" s="273"/>
      <c r="H155" s="321" t="s">
        <v>690</v>
      </c>
      <c r="I155" s="321" t="s">
        <v>660</v>
      </c>
      <c r="J155" s="321"/>
      <c r="K155" s="317"/>
    </row>
    <row r="156" spans="2:11" s="1" customFormat="1" ht="15" customHeight="1">
      <c r="B156" s="296"/>
      <c r="C156" s="321" t="s">
        <v>669</v>
      </c>
      <c r="D156" s="273"/>
      <c r="E156" s="273"/>
      <c r="F156" s="322" t="s">
        <v>656</v>
      </c>
      <c r="G156" s="273"/>
      <c r="H156" s="321" t="s">
        <v>690</v>
      </c>
      <c r="I156" s="321" t="s">
        <v>652</v>
      </c>
      <c r="J156" s="321">
        <v>50</v>
      </c>
      <c r="K156" s="317"/>
    </row>
    <row r="157" spans="2:11" s="1" customFormat="1" ht="15" customHeight="1">
      <c r="B157" s="296"/>
      <c r="C157" s="321" t="s">
        <v>677</v>
      </c>
      <c r="D157" s="273"/>
      <c r="E157" s="273"/>
      <c r="F157" s="322" t="s">
        <v>656</v>
      </c>
      <c r="G157" s="273"/>
      <c r="H157" s="321" t="s">
        <v>690</v>
      </c>
      <c r="I157" s="321" t="s">
        <v>652</v>
      </c>
      <c r="J157" s="321">
        <v>50</v>
      </c>
      <c r="K157" s="317"/>
    </row>
    <row r="158" spans="2:11" s="1" customFormat="1" ht="15" customHeight="1">
      <c r="B158" s="296"/>
      <c r="C158" s="321" t="s">
        <v>675</v>
      </c>
      <c r="D158" s="273"/>
      <c r="E158" s="273"/>
      <c r="F158" s="322" t="s">
        <v>656</v>
      </c>
      <c r="G158" s="273"/>
      <c r="H158" s="321" t="s">
        <v>690</v>
      </c>
      <c r="I158" s="321" t="s">
        <v>652</v>
      </c>
      <c r="J158" s="321">
        <v>50</v>
      </c>
      <c r="K158" s="317"/>
    </row>
    <row r="159" spans="2:11" s="1" customFormat="1" ht="15" customHeight="1">
      <c r="B159" s="296"/>
      <c r="C159" s="321" t="s">
        <v>91</v>
      </c>
      <c r="D159" s="273"/>
      <c r="E159" s="273"/>
      <c r="F159" s="322" t="s">
        <v>650</v>
      </c>
      <c r="G159" s="273"/>
      <c r="H159" s="321" t="s">
        <v>712</v>
      </c>
      <c r="I159" s="321" t="s">
        <v>652</v>
      </c>
      <c r="J159" s="321" t="s">
        <v>713</v>
      </c>
      <c r="K159" s="317"/>
    </row>
    <row r="160" spans="2:11" s="1" customFormat="1" ht="15" customHeight="1">
      <c r="B160" s="296"/>
      <c r="C160" s="321" t="s">
        <v>714</v>
      </c>
      <c r="D160" s="273"/>
      <c r="E160" s="273"/>
      <c r="F160" s="322" t="s">
        <v>650</v>
      </c>
      <c r="G160" s="273"/>
      <c r="H160" s="321" t="s">
        <v>715</v>
      </c>
      <c r="I160" s="321" t="s">
        <v>685</v>
      </c>
      <c r="J160" s="321"/>
      <c r="K160" s="317"/>
    </row>
    <row r="161" spans="2:11" s="1" customFormat="1" ht="15" customHeight="1">
      <c r="B161" s="323"/>
      <c r="C161" s="305"/>
      <c r="D161" s="305"/>
      <c r="E161" s="305"/>
      <c r="F161" s="305"/>
      <c r="G161" s="305"/>
      <c r="H161" s="305"/>
      <c r="I161" s="305"/>
      <c r="J161" s="305"/>
      <c r="K161" s="324"/>
    </row>
    <row r="162" spans="2:11" s="1" customFormat="1" ht="18.75" customHeight="1">
      <c r="B162" s="270"/>
      <c r="C162" s="273"/>
      <c r="D162" s="273"/>
      <c r="E162" s="273"/>
      <c r="F162" s="295"/>
      <c r="G162" s="273"/>
      <c r="H162" s="273"/>
      <c r="I162" s="273"/>
      <c r="J162" s="273"/>
      <c r="K162" s="270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0"/>
      <c r="C164" s="261"/>
      <c r="D164" s="261"/>
      <c r="E164" s="261"/>
      <c r="F164" s="261"/>
      <c r="G164" s="261"/>
      <c r="H164" s="261"/>
      <c r="I164" s="261"/>
      <c r="J164" s="261"/>
      <c r="K164" s="262"/>
    </row>
    <row r="165" spans="2:11" s="1" customFormat="1" ht="45" customHeight="1">
      <c r="B165" s="263"/>
      <c r="C165" s="264" t="s">
        <v>716</v>
      </c>
      <c r="D165" s="264"/>
      <c r="E165" s="264"/>
      <c r="F165" s="264"/>
      <c r="G165" s="264"/>
      <c r="H165" s="264"/>
      <c r="I165" s="264"/>
      <c r="J165" s="264"/>
      <c r="K165" s="265"/>
    </row>
    <row r="166" spans="2:11" s="1" customFormat="1" ht="17.25" customHeight="1">
      <c r="B166" s="263"/>
      <c r="C166" s="288" t="s">
        <v>644</v>
      </c>
      <c r="D166" s="288"/>
      <c r="E166" s="288"/>
      <c r="F166" s="288" t="s">
        <v>645</v>
      </c>
      <c r="G166" s="325"/>
      <c r="H166" s="326" t="s">
        <v>59</v>
      </c>
      <c r="I166" s="326" t="s">
        <v>62</v>
      </c>
      <c r="J166" s="288" t="s">
        <v>646</v>
      </c>
      <c r="K166" s="265"/>
    </row>
    <row r="167" spans="2:11" s="1" customFormat="1" ht="17.25" customHeight="1">
      <c r="B167" s="266"/>
      <c r="C167" s="290" t="s">
        <v>647</v>
      </c>
      <c r="D167" s="290"/>
      <c r="E167" s="290"/>
      <c r="F167" s="291" t="s">
        <v>648</v>
      </c>
      <c r="G167" s="327"/>
      <c r="H167" s="328"/>
      <c r="I167" s="328"/>
      <c r="J167" s="290" t="s">
        <v>649</v>
      </c>
      <c r="K167" s="268"/>
    </row>
    <row r="168" spans="2:11" s="1" customFormat="1" ht="5.25" customHeight="1">
      <c r="B168" s="296"/>
      <c r="C168" s="293"/>
      <c r="D168" s="293"/>
      <c r="E168" s="293"/>
      <c r="F168" s="293"/>
      <c r="G168" s="294"/>
      <c r="H168" s="293"/>
      <c r="I168" s="293"/>
      <c r="J168" s="293"/>
      <c r="K168" s="317"/>
    </row>
    <row r="169" spans="2:11" s="1" customFormat="1" ht="15" customHeight="1">
      <c r="B169" s="296"/>
      <c r="C169" s="273" t="s">
        <v>653</v>
      </c>
      <c r="D169" s="273"/>
      <c r="E169" s="273"/>
      <c r="F169" s="295" t="s">
        <v>650</v>
      </c>
      <c r="G169" s="273"/>
      <c r="H169" s="273" t="s">
        <v>690</v>
      </c>
      <c r="I169" s="273" t="s">
        <v>652</v>
      </c>
      <c r="J169" s="273">
        <v>120</v>
      </c>
      <c r="K169" s="317"/>
    </row>
    <row r="170" spans="2:11" s="1" customFormat="1" ht="15" customHeight="1">
      <c r="B170" s="296"/>
      <c r="C170" s="273" t="s">
        <v>699</v>
      </c>
      <c r="D170" s="273"/>
      <c r="E170" s="273"/>
      <c r="F170" s="295" t="s">
        <v>650</v>
      </c>
      <c r="G170" s="273"/>
      <c r="H170" s="273" t="s">
        <v>700</v>
      </c>
      <c r="I170" s="273" t="s">
        <v>652</v>
      </c>
      <c r="J170" s="273" t="s">
        <v>701</v>
      </c>
      <c r="K170" s="317"/>
    </row>
    <row r="171" spans="2:11" s="1" customFormat="1" ht="15" customHeight="1">
      <c r="B171" s="296"/>
      <c r="C171" s="273" t="s">
        <v>598</v>
      </c>
      <c r="D171" s="273"/>
      <c r="E171" s="273"/>
      <c r="F171" s="295" t="s">
        <v>650</v>
      </c>
      <c r="G171" s="273"/>
      <c r="H171" s="273" t="s">
        <v>717</v>
      </c>
      <c r="I171" s="273" t="s">
        <v>652</v>
      </c>
      <c r="J171" s="273" t="s">
        <v>701</v>
      </c>
      <c r="K171" s="317"/>
    </row>
    <row r="172" spans="2:11" s="1" customFormat="1" ht="15" customHeight="1">
      <c r="B172" s="296"/>
      <c r="C172" s="273" t="s">
        <v>655</v>
      </c>
      <c r="D172" s="273"/>
      <c r="E172" s="273"/>
      <c r="F172" s="295" t="s">
        <v>656</v>
      </c>
      <c r="G172" s="273"/>
      <c r="H172" s="273" t="s">
        <v>717</v>
      </c>
      <c r="I172" s="273" t="s">
        <v>652</v>
      </c>
      <c r="J172" s="273">
        <v>50</v>
      </c>
      <c r="K172" s="317"/>
    </row>
    <row r="173" spans="2:11" s="1" customFormat="1" ht="15" customHeight="1">
      <c r="B173" s="296"/>
      <c r="C173" s="273" t="s">
        <v>658</v>
      </c>
      <c r="D173" s="273"/>
      <c r="E173" s="273"/>
      <c r="F173" s="295" t="s">
        <v>650</v>
      </c>
      <c r="G173" s="273"/>
      <c r="H173" s="273" t="s">
        <v>717</v>
      </c>
      <c r="I173" s="273" t="s">
        <v>660</v>
      </c>
      <c r="J173" s="273"/>
      <c r="K173" s="317"/>
    </row>
    <row r="174" spans="2:11" s="1" customFormat="1" ht="15" customHeight="1">
      <c r="B174" s="296"/>
      <c r="C174" s="273" t="s">
        <v>669</v>
      </c>
      <c r="D174" s="273"/>
      <c r="E174" s="273"/>
      <c r="F174" s="295" t="s">
        <v>656</v>
      </c>
      <c r="G174" s="273"/>
      <c r="H174" s="273" t="s">
        <v>717</v>
      </c>
      <c r="I174" s="273" t="s">
        <v>652</v>
      </c>
      <c r="J174" s="273">
        <v>50</v>
      </c>
      <c r="K174" s="317"/>
    </row>
    <row r="175" spans="2:11" s="1" customFormat="1" ht="15" customHeight="1">
      <c r="B175" s="296"/>
      <c r="C175" s="273" t="s">
        <v>677</v>
      </c>
      <c r="D175" s="273"/>
      <c r="E175" s="273"/>
      <c r="F175" s="295" t="s">
        <v>656</v>
      </c>
      <c r="G175" s="273"/>
      <c r="H175" s="273" t="s">
        <v>717</v>
      </c>
      <c r="I175" s="273" t="s">
        <v>652</v>
      </c>
      <c r="J175" s="273">
        <v>50</v>
      </c>
      <c r="K175" s="317"/>
    </row>
    <row r="176" spans="2:11" s="1" customFormat="1" ht="15" customHeight="1">
      <c r="B176" s="296"/>
      <c r="C176" s="273" t="s">
        <v>675</v>
      </c>
      <c r="D176" s="273"/>
      <c r="E176" s="273"/>
      <c r="F176" s="295" t="s">
        <v>656</v>
      </c>
      <c r="G176" s="273"/>
      <c r="H176" s="273" t="s">
        <v>717</v>
      </c>
      <c r="I176" s="273" t="s">
        <v>652</v>
      </c>
      <c r="J176" s="273">
        <v>50</v>
      </c>
      <c r="K176" s="317"/>
    </row>
    <row r="177" spans="2:11" s="1" customFormat="1" ht="15" customHeight="1">
      <c r="B177" s="296"/>
      <c r="C177" s="273" t="s">
        <v>106</v>
      </c>
      <c r="D177" s="273"/>
      <c r="E177" s="273"/>
      <c r="F177" s="295" t="s">
        <v>650</v>
      </c>
      <c r="G177" s="273"/>
      <c r="H177" s="273" t="s">
        <v>718</v>
      </c>
      <c r="I177" s="273" t="s">
        <v>719</v>
      </c>
      <c r="J177" s="273"/>
      <c r="K177" s="317"/>
    </row>
    <row r="178" spans="2:11" s="1" customFormat="1" ht="15" customHeight="1">
      <c r="B178" s="296"/>
      <c r="C178" s="273" t="s">
        <v>62</v>
      </c>
      <c r="D178" s="273"/>
      <c r="E178" s="273"/>
      <c r="F178" s="295" t="s">
        <v>650</v>
      </c>
      <c r="G178" s="273"/>
      <c r="H178" s="273" t="s">
        <v>720</v>
      </c>
      <c r="I178" s="273" t="s">
        <v>721</v>
      </c>
      <c r="J178" s="273">
        <v>1</v>
      </c>
      <c r="K178" s="317"/>
    </row>
    <row r="179" spans="2:11" s="1" customFormat="1" ht="15" customHeight="1">
      <c r="B179" s="296"/>
      <c r="C179" s="273" t="s">
        <v>58</v>
      </c>
      <c r="D179" s="273"/>
      <c r="E179" s="273"/>
      <c r="F179" s="295" t="s">
        <v>650</v>
      </c>
      <c r="G179" s="273"/>
      <c r="H179" s="273" t="s">
        <v>722</v>
      </c>
      <c r="I179" s="273" t="s">
        <v>652</v>
      </c>
      <c r="J179" s="273">
        <v>20</v>
      </c>
      <c r="K179" s="317"/>
    </row>
    <row r="180" spans="2:11" s="1" customFormat="1" ht="15" customHeight="1">
      <c r="B180" s="296"/>
      <c r="C180" s="273" t="s">
        <v>59</v>
      </c>
      <c r="D180" s="273"/>
      <c r="E180" s="273"/>
      <c r="F180" s="295" t="s">
        <v>650</v>
      </c>
      <c r="G180" s="273"/>
      <c r="H180" s="273" t="s">
        <v>723</v>
      </c>
      <c r="I180" s="273" t="s">
        <v>652</v>
      </c>
      <c r="J180" s="273">
        <v>255</v>
      </c>
      <c r="K180" s="317"/>
    </row>
    <row r="181" spans="2:11" s="1" customFormat="1" ht="15" customHeight="1">
      <c r="B181" s="296"/>
      <c r="C181" s="273" t="s">
        <v>107</v>
      </c>
      <c r="D181" s="273"/>
      <c r="E181" s="273"/>
      <c r="F181" s="295" t="s">
        <v>650</v>
      </c>
      <c r="G181" s="273"/>
      <c r="H181" s="273" t="s">
        <v>614</v>
      </c>
      <c r="I181" s="273" t="s">
        <v>652</v>
      </c>
      <c r="J181" s="273">
        <v>10</v>
      </c>
      <c r="K181" s="317"/>
    </row>
    <row r="182" spans="2:11" s="1" customFormat="1" ht="15" customHeight="1">
      <c r="B182" s="296"/>
      <c r="C182" s="273" t="s">
        <v>108</v>
      </c>
      <c r="D182" s="273"/>
      <c r="E182" s="273"/>
      <c r="F182" s="295" t="s">
        <v>650</v>
      </c>
      <c r="G182" s="273"/>
      <c r="H182" s="273" t="s">
        <v>724</v>
      </c>
      <c r="I182" s="273" t="s">
        <v>685</v>
      </c>
      <c r="J182" s="273"/>
      <c r="K182" s="317"/>
    </row>
    <row r="183" spans="2:11" s="1" customFormat="1" ht="15" customHeight="1">
      <c r="B183" s="296"/>
      <c r="C183" s="273" t="s">
        <v>725</v>
      </c>
      <c r="D183" s="273"/>
      <c r="E183" s="273"/>
      <c r="F183" s="295" t="s">
        <v>650</v>
      </c>
      <c r="G183" s="273"/>
      <c r="H183" s="273" t="s">
        <v>726</v>
      </c>
      <c r="I183" s="273" t="s">
        <v>685</v>
      </c>
      <c r="J183" s="273"/>
      <c r="K183" s="317"/>
    </row>
    <row r="184" spans="2:11" s="1" customFormat="1" ht="15" customHeight="1">
      <c r="B184" s="296"/>
      <c r="C184" s="273" t="s">
        <v>714</v>
      </c>
      <c r="D184" s="273"/>
      <c r="E184" s="273"/>
      <c r="F184" s="295" t="s">
        <v>650</v>
      </c>
      <c r="G184" s="273"/>
      <c r="H184" s="273" t="s">
        <v>727</v>
      </c>
      <c r="I184" s="273" t="s">
        <v>685</v>
      </c>
      <c r="J184" s="273"/>
      <c r="K184" s="317"/>
    </row>
    <row r="185" spans="2:11" s="1" customFormat="1" ht="15" customHeight="1">
      <c r="B185" s="296"/>
      <c r="C185" s="273" t="s">
        <v>110</v>
      </c>
      <c r="D185" s="273"/>
      <c r="E185" s="273"/>
      <c r="F185" s="295" t="s">
        <v>656</v>
      </c>
      <c r="G185" s="273"/>
      <c r="H185" s="273" t="s">
        <v>728</v>
      </c>
      <c r="I185" s="273" t="s">
        <v>652</v>
      </c>
      <c r="J185" s="273">
        <v>50</v>
      </c>
      <c r="K185" s="317"/>
    </row>
    <row r="186" spans="2:11" s="1" customFormat="1" ht="15" customHeight="1">
      <c r="B186" s="296"/>
      <c r="C186" s="273" t="s">
        <v>729</v>
      </c>
      <c r="D186" s="273"/>
      <c r="E186" s="273"/>
      <c r="F186" s="295" t="s">
        <v>656</v>
      </c>
      <c r="G186" s="273"/>
      <c r="H186" s="273" t="s">
        <v>730</v>
      </c>
      <c r="I186" s="273" t="s">
        <v>731</v>
      </c>
      <c r="J186" s="273"/>
      <c r="K186" s="317"/>
    </row>
    <row r="187" spans="2:11" s="1" customFormat="1" ht="15" customHeight="1">
      <c r="B187" s="296"/>
      <c r="C187" s="273" t="s">
        <v>732</v>
      </c>
      <c r="D187" s="273"/>
      <c r="E187" s="273"/>
      <c r="F187" s="295" t="s">
        <v>656</v>
      </c>
      <c r="G187" s="273"/>
      <c r="H187" s="273" t="s">
        <v>733</v>
      </c>
      <c r="I187" s="273" t="s">
        <v>731</v>
      </c>
      <c r="J187" s="273"/>
      <c r="K187" s="317"/>
    </row>
    <row r="188" spans="2:11" s="1" customFormat="1" ht="15" customHeight="1">
      <c r="B188" s="296"/>
      <c r="C188" s="273" t="s">
        <v>734</v>
      </c>
      <c r="D188" s="273"/>
      <c r="E188" s="273"/>
      <c r="F188" s="295" t="s">
        <v>656</v>
      </c>
      <c r="G188" s="273"/>
      <c r="H188" s="273" t="s">
        <v>735</v>
      </c>
      <c r="I188" s="273" t="s">
        <v>731</v>
      </c>
      <c r="J188" s="273"/>
      <c r="K188" s="317"/>
    </row>
    <row r="189" spans="2:11" s="1" customFormat="1" ht="15" customHeight="1">
      <c r="B189" s="296"/>
      <c r="C189" s="329" t="s">
        <v>736</v>
      </c>
      <c r="D189" s="273"/>
      <c r="E189" s="273"/>
      <c r="F189" s="295" t="s">
        <v>656</v>
      </c>
      <c r="G189" s="273"/>
      <c r="H189" s="273" t="s">
        <v>737</v>
      </c>
      <c r="I189" s="273" t="s">
        <v>738</v>
      </c>
      <c r="J189" s="330" t="s">
        <v>739</v>
      </c>
      <c r="K189" s="317"/>
    </row>
    <row r="190" spans="2:11" s="1" customFormat="1" ht="15" customHeight="1">
      <c r="B190" s="296"/>
      <c r="C190" s="280" t="s">
        <v>47</v>
      </c>
      <c r="D190" s="273"/>
      <c r="E190" s="273"/>
      <c r="F190" s="295" t="s">
        <v>650</v>
      </c>
      <c r="G190" s="273"/>
      <c r="H190" s="270" t="s">
        <v>740</v>
      </c>
      <c r="I190" s="273" t="s">
        <v>741</v>
      </c>
      <c r="J190" s="273"/>
      <c r="K190" s="317"/>
    </row>
    <row r="191" spans="2:11" s="1" customFormat="1" ht="15" customHeight="1">
      <c r="B191" s="296"/>
      <c r="C191" s="280" t="s">
        <v>742</v>
      </c>
      <c r="D191" s="273"/>
      <c r="E191" s="273"/>
      <c r="F191" s="295" t="s">
        <v>650</v>
      </c>
      <c r="G191" s="273"/>
      <c r="H191" s="273" t="s">
        <v>743</v>
      </c>
      <c r="I191" s="273" t="s">
        <v>685</v>
      </c>
      <c r="J191" s="273"/>
      <c r="K191" s="317"/>
    </row>
    <row r="192" spans="2:11" s="1" customFormat="1" ht="15" customHeight="1">
      <c r="B192" s="296"/>
      <c r="C192" s="280" t="s">
        <v>744</v>
      </c>
      <c r="D192" s="273"/>
      <c r="E192" s="273"/>
      <c r="F192" s="295" t="s">
        <v>650</v>
      </c>
      <c r="G192" s="273"/>
      <c r="H192" s="273" t="s">
        <v>745</v>
      </c>
      <c r="I192" s="273" t="s">
        <v>685</v>
      </c>
      <c r="J192" s="273"/>
      <c r="K192" s="317"/>
    </row>
    <row r="193" spans="2:11" s="1" customFormat="1" ht="15" customHeight="1">
      <c r="B193" s="296"/>
      <c r="C193" s="280" t="s">
        <v>746</v>
      </c>
      <c r="D193" s="273"/>
      <c r="E193" s="273"/>
      <c r="F193" s="295" t="s">
        <v>656</v>
      </c>
      <c r="G193" s="273"/>
      <c r="H193" s="273" t="s">
        <v>747</v>
      </c>
      <c r="I193" s="273" t="s">
        <v>685</v>
      </c>
      <c r="J193" s="273"/>
      <c r="K193" s="317"/>
    </row>
    <row r="194" spans="2:11" s="1" customFormat="1" ht="15" customHeight="1">
      <c r="B194" s="323"/>
      <c r="C194" s="331"/>
      <c r="D194" s="305"/>
      <c r="E194" s="305"/>
      <c r="F194" s="305"/>
      <c r="G194" s="305"/>
      <c r="H194" s="305"/>
      <c r="I194" s="305"/>
      <c r="J194" s="305"/>
      <c r="K194" s="324"/>
    </row>
    <row r="195" spans="2:11" s="1" customFormat="1" ht="18.75" customHeight="1">
      <c r="B195" s="270"/>
      <c r="C195" s="273"/>
      <c r="D195" s="273"/>
      <c r="E195" s="273"/>
      <c r="F195" s="295"/>
      <c r="G195" s="273"/>
      <c r="H195" s="273"/>
      <c r="I195" s="273"/>
      <c r="J195" s="273"/>
      <c r="K195" s="270"/>
    </row>
    <row r="196" spans="2:11" s="1" customFormat="1" ht="18.75" customHeight="1">
      <c r="B196" s="270"/>
      <c r="C196" s="273"/>
      <c r="D196" s="273"/>
      <c r="E196" s="273"/>
      <c r="F196" s="295"/>
      <c r="G196" s="273"/>
      <c r="H196" s="273"/>
      <c r="I196" s="273"/>
      <c r="J196" s="273"/>
      <c r="K196" s="270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3.5">
      <c r="B198" s="260"/>
      <c r="C198" s="261"/>
      <c r="D198" s="261"/>
      <c r="E198" s="261"/>
      <c r="F198" s="261"/>
      <c r="G198" s="261"/>
      <c r="H198" s="261"/>
      <c r="I198" s="261"/>
      <c r="J198" s="261"/>
      <c r="K198" s="262"/>
    </row>
    <row r="199" spans="2:11" s="1" customFormat="1" ht="21">
      <c r="B199" s="263"/>
      <c r="C199" s="264" t="s">
        <v>748</v>
      </c>
      <c r="D199" s="264"/>
      <c r="E199" s="264"/>
      <c r="F199" s="264"/>
      <c r="G199" s="264"/>
      <c r="H199" s="264"/>
      <c r="I199" s="264"/>
      <c r="J199" s="264"/>
      <c r="K199" s="265"/>
    </row>
    <row r="200" spans="2:11" s="1" customFormat="1" ht="25.5" customHeight="1">
      <c r="B200" s="263"/>
      <c r="C200" s="332" t="s">
        <v>749</v>
      </c>
      <c r="D200" s="332"/>
      <c r="E200" s="332"/>
      <c r="F200" s="332" t="s">
        <v>750</v>
      </c>
      <c r="G200" s="333"/>
      <c r="H200" s="332" t="s">
        <v>751</v>
      </c>
      <c r="I200" s="332"/>
      <c r="J200" s="332"/>
      <c r="K200" s="265"/>
    </row>
    <row r="201" spans="2:11" s="1" customFormat="1" ht="5.25" customHeight="1">
      <c r="B201" s="296"/>
      <c r="C201" s="293"/>
      <c r="D201" s="293"/>
      <c r="E201" s="293"/>
      <c r="F201" s="293"/>
      <c r="G201" s="273"/>
      <c r="H201" s="293"/>
      <c r="I201" s="293"/>
      <c r="J201" s="293"/>
      <c r="K201" s="317"/>
    </row>
    <row r="202" spans="2:11" s="1" customFormat="1" ht="15" customHeight="1">
      <c r="B202" s="296"/>
      <c r="C202" s="273" t="s">
        <v>741</v>
      </c>
      <c r="D202" s="273"/>
      <c r="E202" s="273"/>
      <c r="F202" s="295" t="s">
        <v>48</v>
      </c>
      <c r="G202" s="273"/>
      <c r="H202" s="273" t="s">
        <v>752</v>
      </c>
      <c r="I202" s="273"/>
      <c r="J202" s="273"/>
      <c r="K202" s="317"/>
    </row>
    <row r="203" spans="2:11" s="1" customFormat="1" ht="15" customHeight="1">
      <c r="B203" s="296"/>
      <c r="C203" s="302"/>
      <c r="D203" s="273"/>
      <c r="E203" s="273"/>
      <c r="F203" s="295" t="s">
        <v>49</v>
      </c>
      <c r="G203" s="273"/>
      <c r="H203" s="273" t="s">
        <v>753</v>
      </c>
      <c r="I203" s="273"/>
      <c r="J203" s="273"/>
      <c r="K203" s="317"/>
    </row>
    <row r="204" spans="2:11" s="1" customFormat="1" ht="15" customHeight="1">
      <c r="B204" s="296"/>
      <c r="C204" s="302"/>
      <c r="D204" s="273"/>
      <c r="E204" s="273"/>
      <c r="F204" s="295" t="s">
        <v>52</v>
      </c>
      <c r="G204" s="273"/>
      <c r="H204" s="273" t="s">
        <v>754</v>
      </c>
      <c r="I204" s="273"/>
      <c r="J204" s="273"/>
      <c r="K204" s="317"/>
    </row>
    <row r="205" spans="2:11" s="1" customFormat="1" ht="15" customHeight="1">
      <c r="B205" s="296"/>
      <c r="C205" s="273"/>
      <c r="D205" s="273"/>
      <c r="E205" s="273"/>
      <c r="F205" s="295" t="s">
        <v>50</v>
      </c>
      <c r="G205" s="273"/>
      <c r="H205" s="273" t="s">
        <v>755</v>
      </c>
      <c r="I205" s="273"/>
      <c r="J205" s="273"/>
      <c r="K205" s="317"/>
    </row>
    <row r="206" spans="2:11" s="1" customFormat="1" ht="15" customHeight="1">
      <c r="B206" s="296"/>
      <c r="C206" s="273"/>
      <c r="D206" s="273"/>
      <c r="E206" s="273"/>
      <c r="F206" s="295" t="s">
        <v>51</v>
      </c>
      <c r="G206" s="273"/>
      <c r="H206" s="273" t="s">
        <v>756</v>
      </c>
      <c r="I206" s="273"/>
      <c r="J206" s="273"/>
      <c r="K206" s="317"/>
    </row>
    <row r="207" spans="2:11" s="1" customFormat="1" ht="15" customHeight="1">
      <c r="B207" s="296"/>
      <c r="C207" s="273"/>
      <c r="D207" s="273"/>
      <c r="E207" s="273"/>
      <c r="F207" s="295"/>
      <c r="G207" s="273"/>
      <c r="H207" s="273"/>
      <c r="I207" s="273"/>
      <c r="J207" s="273"/>
      <c r="K207" s="317"/>
    </row>
    <row r="208" spans="2:11" s="1" customFormat="1" ht="15" customHeight="1">
      <c r="B208" s="296"/>
      <c r="C208" s="273" t="s">
        <v>697</v>
      </c>
      <c r="D208" s="273"/>
      <c r="E208" s="273"/>
      <c r="F208" s="295" t="s">
        <v>81</v>
      </c>
      <c r="G208" s="273"/>
      <c r="H208" s="273" t="s">
        <v>757</v>
      </c>
      <c r="I208" s="273"/>
      <c r="J208" s="273"/>
      <c r="K208" s="317"/>
    </row>
    <row r="209" spans="2:11" s="1" customFormat="1" ht="15" customHeight="1">
      <c r="B209" s="296"/>
      <c r="C209" s="302"/>
      <c r="D209" s="273"/>
      <c r="E209" s="273"/>
      <c r="F209" s="295" t="s">
        <v>594</v>
      </c>
      <c r="G209" s="273"/>
      <c r="H209" s="273" t="s">
        <v>595</v>
      </c>
      <c r="I209" s="273"/>
      <c r="J209" s="273"/>
      <c r="K209" s="317"/>
    </row>
    <row r="210" spans="2:11" s="1" customFormat="1" ht="15" customHeight="1">
      <c r="B210" s="296"/>
      <c r="C210" s="273"/>
      <c r="D210" s="273"/>
      <c r="E210" s="273"/>
      <c r="F210" s="295" t="s">
        <v>592</v>
      </c>
      <c r="G210" s="273"/>
      <c r="H210" s="273" t="s">
        <v>758</v>
      </c>
      <c r="I210" s="273"/>
      <c r="J210" s="273"/>
      <c r="K210" s="317"/>
    </row>
    <row r="211" spans="2:11" s="1" customFormat="1" ht="15" customHeight="1">
      <c r="B211" s="334"/>
      <c r="C211" s="302"/>
      <c r="D211" s="302"/>
      <c r="E211" s="302"/>
      <c r="F211" s="295" t="s">
        <v>85</v>
      </c>
      <c r="G211" s="280"/>
      <c r="H211" s="321" t="s">
        <v>84</v>
      </c>
      <c r="I211" s="321"/>
      <c r="J211" s="321"/>
      <c r="K211" s="335"/>
    </row>
    <row r="212" spans="2:11" s="1" customFormat="1" ht="15" customHeight="1">
      <c r="B212" s="334"/>
      <c r="C212" s="302"/>
      <c r="D212" s="302"/>
      <c r="E212" s="302"/>
      <c r="F212" s="295" t="s">
        <v>596</v>
      </c>
      <c r="G212" s="280"/>
      <c r="H212" s="321" t="s">
        <v>759</v>
      </c>
      <c r="I212" s="321"/>
      <c r="J212" s="321"/>
      <c r="K212" s="335"/>
    </row>
    <row r="213" spans="2:11" s="1" customFormat="1" ht="15" customHeight="1">
      <c r="B213" s="334"/>
      <c r="C213" s="302"/>
      <c r="D213" s="302"/>
      <c r="E213" s="302"/>
      <c r="F213" s="336"/>
      <c r="G213" s="280"/>
      <c r="H213" s="337"/>
      <c r="I213" s="337"/>
      <c r="J213" s="337"/>
      <c r="K213" s="335"/>
    </row>
    <row r="214" spans="2:11" s="1" customFormat="1" ht="15" customHeight="1">
      <c r="B214" s="334"/>
      <c r="C214" s="273" t="s">
        <v>721</v>
      </c>
      <c r="D214" s="302"/>
      <c r="E214" s="302"/>
      <c r="F214" s="295">
        <v>1</v>
      </c>
      <c r="G214" s="280"/>
      <c r="H214" s="321" t="s">
        <v>760</v>
      </c>
      <c r="I214" s="321"/>
      <c r="J214" s="321"/>
      <c r="K214" s="335"/>
    </row>
    <row r="215" spans="2:11" s="1" customFormat="1" ht="15" customHeight="1">
      <c r="B215" s="334"/>
      <c r="C215" s="302"/>
      <c r="D215" s="302"/>
      <c r="E215" s="302"/>
      <c r="F215" s="295">
        <v>2</v>
      </c>
      <c r="G215" s="280"/>
      <c r="H215" s="321" t="s">
        <v>761</v>
      </c>
      <c r="I215" s="321"/>
      <c r="J215" s="321"/>
      <c r="K215" s="335"/>
    </row>
    <row r="216" spans="2:11" s="1" customFormat="1" ht="15" customHeight="1">
      <c r="B216" s="334"/>
      <c r="C216" s="302"/>
      <c r="D216" s="302"/>
      <c r="E216" s="302"/>
      <c r="F216" s="295">
        <v>3</v>
      </c>
      <c r="G216" s="280"/>
      <c r="H216" s="321" t="s">
        <v>762</v>
      </c>
      <c r="I216" s="321"/>
      <c r="J216" s="321"/>
      <c r="K216" s="335"/>
    </row>
    <row r="217" spans="2:11" s="1" customFormat="1" ht="15" customHeight="1">
      <c r="B217" s="334"/>
      <c r="C217" s="302"/>
      <c r="D217" s="302"/>
      <c r="E217" s="302"/>
      <c r="F217" s="295">
        <v>4</v>
      </c>
      <c r="G217" s="280"/>
      <c r="H217" s="321" t="s">
        <v>763</v>
      </c>
      <c r="I217" s="321"/>
      <c r="J217" s="321"/>
      <c r="K217" s="335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2020-01-28T09:06:57Z</dcterms:created>
  <dcterms:modified xsi:type="dcterms:W3CDTF">2020-01-28T09:07:00Z</dcterms:modified>
  <cp:category/>
  <cp:version/>
  <cp:contentType/>
  <cp:contentStatus/>
</cp:coreProperties>
</file>