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liptak\Documents\Pavlik\Projekty\2020\Město Petřvald\DPS_Brezinská\dokumentace_2.cast_prosinec_2021\CD\ROZPOČET+VV\"/>
    </mc:Choice>
  </mc:AlternateContent>
  <bookViews>
    <workbookView xWindow="0" yWindow="0" windowWidth="0" windowHeight="0"/>
  </bookViews>
  <sheets>
    <sheet name="Rekapitulace stavby" sheetId="1" r:id="rId1"/>
    <sheet name="VRN - Vedlejší rozpočtové..." sheetId="2" r:id="rId2"/>
    <sheet name="SO102 - ODSTAVNÉ PARKOVAC..." sheetId="3" r:id="rId3"/>
    <sheet name="SO103 - PŘÍSTUPOVÉ CHODNÍ..." sheetId="4" r:id="rId4"/>
    <sheet name="SO104 - REKONSTRUKCE PANE..." sheetId="5" r:id="rId5"/>
    <sheet name="SO105 - OPRAVA MÍSTNÍCH K..." sheetId="6" r:id="rId6"/>
  </sheets>
  <definedNames>
    <definedName name="_xlnm.Print_Area" localSheetId="0">'Rekapitulace stavby'!$D$4:$AO$76,'Rekapitulace stavby'!$C$82:$AQ$100</definedName>
    <definedName name="_xlnm.Print_Titles" localSheetId="0">'Rekapitulace stavby'!$92:$92</definedName>
    <definedName name="_xlnm._FilterDatabase" localSheetId="1" hidden="1">'VRN - Vedlejší rozpočtové...'!$C$115:$K$124</definedName>
    <definedName name="_xlnm.Print_Area" localSheetId="1">'VRN - Vedlejší rozpočtové...'!$C$4:$J$76,'VRN - Vedlejší rozpočtové...'!$C$103:$J$124</definedName>
    <definedName name="_xlnm.Print_Titles" localSheetId="1">'VRN - Vedlejší rozpočtové...'!$115:$115</definedName>
    <definedName name="_xlnm._FilterDatabase" localSheetId="2" hidden="1">'SO102 - ODSTAVNÉ PARKOVAC...'!$C$123:$K$325</definedName>
    <definedName name="_xlnm.Print_Area" localSheetId="2">'SO102 - ODSTAVNÉ PARKOVAC...'!$C$4:$J$76,'SO102 - ODSTAVNÉ PARKOVAC...'!$C$111:$J$325</definedName>
    <definedName name="_xlnm.Print_Titles" localSheetId="2">'SO102 - ODSTAVNÉ PARKOVAC...'!$123:$123</definedName>
    <definedName name="_xlnm._FilterDatabase" localSheetId="3" hidden="1">'SO103 - PŘÍSTUPOVÉ CHODNÍ...'!$C$124:$K$340</definedName>
    <definedName name="_xlnm.Print_Area" localSheetId="3">'SO103 - PŘÍSTUPOVÉ CHODNÍ...'!$C$4:$J$76,'SO103 - PŘÍSTUPOVÉ CHODNÍ...'!$C$112:$J$340</definedName>
    <definedName name="_xlnm.Print_Titles" localSheetId="3">'SO103 - PŘÍSTUPOVÉ CHODNÍ...'!$124:$124</definedName>
    <definedName name="_xlnm._FilterDatabase" localSheetId="4" hidden="1">'SO104 - REKONSTRUKCE PANE...'!$C$121:$K$194</definedName>
    <definedName name="_xlnm.Print_Area" localSheetId="4">'SO104 - REKONSTRUKCE PANE...'!$C$4:$J$76,'SO104 - REKONSTRUKCE PANE...'!$C$109:$J$194</definedName>
    <definedName name="_xlnm.Print_Titles" localSheetId="4">'SO104 - REKONSTRUKCE PANE...'!$121:$121</definedName>
    <definedName name="_xlnm._FilterDatabase" localSheetId="5" hidden="1">'SO105 - OPRAVA MÍSTNÍCH K...'!$C$122:$K$196</definedName>
    <definedName name="_xlnm.Print_Area" localSheetId="5">'SO105 - OPRAVA MÍSTNÍCH K...'!$C$4:$J$76,'SO105 - OPRAVA MÍSTNÍCH K...'!$C$110:$J$196</definedName>
    <definedName name="_xlnm.Print_Titles" localSheetId="5">'SO105 - OPRAVA MÍSTNÍCH K...'!$122:$122</definedName>
  </definedNames>
  <calcPr/>
</workbook>
</file>

<file path=xl/calcChain.xml><?xml version="1.0" encoding="utf-8"?>
<calcChain xmlns="http://schemas.openxmlformats.org/spreadsheetml/2006/main">
  <c i="6" l="1" r="J37"/>
  <c r="J36"/>
  <c i="1" r="AY99"/>
  <c i="6" r="J35"/>
  <c i="1" r="AX99"/>
  <c i="6"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2"/>
  <c r="BH192"/>
  <c r="BG192"/>
  <c r="BF192"/>
  <c r="T192"/>
  <c r="R192"/>
  <c r="P192"/>
  <c r="BI191"/>
  <c r="BH191"/>
  <c r="BG191"/>
  <c r="BF191"/>
  <c r="T191"/>
  <c r="R191"/>
  <c r="P191"/>
  <c r="BI188"/>
  <c r="BH188"/>
  <c r="BG188"/>
  <c r="BF188"/>
  <c r="T188"/>
  <c r="R188"/>
  <c r="P188"/>
  <c r="BI185"/>
  <c r="BH185"/>
  <c r="BG185"/>
  <c r="BF185"/>
  <c r="T185"/>
  <c r="R185"/>
  <c r="P185"/>
  <c r="BI184"/>
  <c r="BH184"/>
  <c r="BG184"/>
  <c r="BF184"/>
  <c r="T184"/>
  <c r="R184"/>
  <c r="P184"/>
  <c r="BI181"/>
  <c r="BH181"/>
  <c r="BG181"/>
  <c r="BF181"/>
  <c r="T181"/>
  <c r="R181"/>
  <c r="P181"/>
  <c r="BI179"/>
  <c r="BH179"/>
  <c r="BG179"/>
  <c r="BF179"/>
  <c r="T179"/>
  <c r="R179"/>
  <c r="P179"/>
  <c r="BI177"/>
  <c r="BH177"/>
  <c r="BG177"/>
  <c r="BF177"/>
  <c r="T177"/>
  <c r="R177"/>
  <c r="P177"/>
  <c r="BI174"/>
  <c r="BH174"/>
  <c r="BG174"/>
  <c r="BF174"/>
  <c r="T174"/>
  <c r="R174"/>
  <c r="P174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6"/>
  <c r="BH166"/>
  <c r="BG166"/>
  <c r="BF166"/>
  <c r="T166"/>
  <c r="R166"/>
  <c r="P166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6"/>
  <c r="BH156"/>
  <c r="BG156"/>
  <c r="BF156"/>
  <c r="T156"/>
  <c r="R156"/>
  <c r="P156"/>
  <c r="BI152"/>
  <c r="BH152"/>
  <c r="BG152"/>
  <c r="BF152"/>
  <c r="T152"/>
  <c r="R152"/>
  <c r="P152"/>
  <c r="BI150"/>
  <c r="BH150"/>
  <c r="BG150"/>
  <c r="BF150"/>
  <c r="T150"/>
  <c r="R150"/>
  <c r="P150"/>
  <c r="BI147"/>
  <c r="BH147"/>
  <c r="BG147"/>
  <c r="BF147"/>
  <c r="T147"/>
  <c r="T146"/>
  <c r="R147"/>
  <c r="R146"/>
  <c r="P147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39"/>
  <c r="BH139"/>
  <c r="BG139"/>
  <c r="BF139"/>
  <c r="T139"/>
  <c r="R139"/>
  <c r="P139"/>
  <c r="BI138"/>
  <c r="BH138"/>
  <c r="BG138"/>
  <c r="BF138"/>
  <c r="T138"/>
  <c r="R138"/>
  <c r="P138"/>
  <c r="BI136"/>
  <c r="BH136"/>
  <c r="BG136"/>
  <c r="BF136"/>
  <c r="T136"/>
  <c r="R136"/>
  <c r="P136"/>
  <c r="BI128"/>
  <c r="BH128"/>
  <c r="BG128"/>
  <c r="BF128"/>
  <c r="T128"/>
  <c r="R128"/>
  <c r="P128"/>
  <c r="BI126"/>
  <c r="BH126"/>
  <c r="BG126"/>
  <c r="BF126"/>
  <c r="T126"/>
  <c r="R126"/>
  <c r="P126"/>
  <c r="J119"/>
  <c r="F119"/>
  <c r="F117"/>
  <c r="E115"/>
  <c r="J91"/>
  <c r="F91"/>
  <c r="F89"/>
  <c r="E87"/>
  <c r="J24"/>
  <c r="E24"/>
  <c r="J92"/>
  <c r="J23"/>
  <c r="J18"/>
  <c r="E18"/>
  <c r="F120"/>
  <c r="J17"/>
  <c r="J12"/>
  <c r="J117"/>
  <c r="E7"/>
  <c r="E113"/>
  <c i="5" r="J37"/>
  <c r="J36"/>
  <c i="1" r="AY98"/>
  <c i="5" r="J35"/>
  <c i="1" r="AX98"/>
  <c i="5"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0"/>
  <c r="BH190"/>
  <c r="BG190"/>
  <c r="BF190"/>
  <c r="T190"/>
  <c r="R190"/>
  <c r="P190"/>
  <c r="BI189"/>
  <c r="BH189"/>
  <c r="BG189"/>
  <c r="BF189"/>
  <c r="T189"/>
  <c r="R189"/>
  <c r="P189"/>
  <c r="BI186"/>
  <c r="BH186"/>
  <c r="BG186"/>
  <c r="BF186"/>
  <c r="T186"/>
  <c r="R186"/>
  <c r="P186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78"/>
  <c r="BH178"/>
  <c r="BG178"/>
  <c r="BF178"/>
  <c r="T178"/>
  <c r="R178"/>
  <c r="P178"/>
  <c r="BI176"/>
  <c r="BH176"/>
  <c r="BG176"/>
  <c r="BF176"/>
  <c r="T176"/>
  <c r="R176"/>
  <c r="P176"/>
  <c r="BI170"/>
  <c r="BH170"/>
  <c r="BG170"/>
  <c r="BF170"/>
  <c r="T170"/>
  <c r="R170"/>
  <c r="P170"/>
  <c r="BI168"/>
  <c r="BH168"/>
  <c r="BG168"/>
  <c r="BF168"/>
  <c r="T168"/>
  <c r="R168"/>
  <c r="P168"/>
  <c r="BI166"/>
  <c r="BH166"/>
  <c r="BG166"/>
  <c r="BF166"/>
  <c r="T166"/>
  <c r="R166"/>
  <c r="P166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8"/>
  <c r="BH158"/>
  <c r="BG158"/>
  <c r="BF158"/>
  <c r="T158"/>
  <c r="R158"/>
  <c r="P158"/>
  <c r="BI154"/>
  <c r="BH154"/>
  <c r="BG154"/>
  <c r="BF154"/>
  <c r="T154"/>
  <c r="R154"/>
  <c r="P154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6"/>
  <c r="BH146"/>
  <c r="BG146"/>
  <c r="BF146"/>
  <c r="T146"/>
  <c r="R146"/>
  <c r="P146"/>
  <c r="BI143"/>
  <c r="BH143"/>
  <c r="BG143"/>
  <c r="BF143"/>
  <c r="T143"/>
  <c r="R143"/>
  <c r="P143"/>
  <c r="BI142"/>
  <c r="BH142"/>
  <c r="BG142"/>
  <c r="BF142"/>
  <c r="T142"/>
  <c r="R142"/>
  <c r="P142"/>
  <c r="BI140"/>
  <c r="BH140"/>
  <c r="BG140"/>
  <c r="BF140"/>
  <c r="T140"/>
  <c r="R140"/>
  <c r="P140"/>
  <c r="BI139"/>
  <c r="BH139"/>
  <c r="BG139"/>
  <c r="BF139"/>
  <c r="T139"/>
  <c r="R139"/>
  <c r="P139"/>
  <c r="BI137"/>
  <c r="BH137"/>
  <c r="BG137"/>
  <c r="BF137"/>
  <c r="T137"/>
  <c r="R137"/>
  <c r="P137"/>
  <c r="BI136"/>
  <c r="BH136"/>
  <c r="BG136"/>
  <c r="BF136"/>
  <c r="T136"/>
  <c r="R136"/>
  <c r="P136"/>
  <c r="BI134"/>
  <c r="BH134"/>
  <c r="BG134"/>
  <c r="BF134"/>
  <c r="T134"/>
  <c r="R134"/>
  <c r="P134"/>
  <c r="BI133"/>
  <c r="BH133"/>
  <c r="BG133"/>
  <c r="BF133"/>
  <c r="T133"/>
  <c r="R133"/>
  <c r="P133"/>
  <c r="BI128"/>
  <c r="BH128"/>
  <c r="BG128"/>
  <c r="BF128"/>
  <c r="T128"/>
  <c r="R128"/>
  <c r="P128"/>
  <c r="BI126"/>
  <c r="BH126"/>
  <c r="BG126"/>
  <c r="BF126"/>
  <c r="T126"/>
  <c r="R126"/>
  <c r="P126"/>
  <c r="BI125"/>
  <c r="BH125"/>
  <c r="BG125"/>
  <c r="BF125"/>
  <c r="T125"/>
  <c r="R125"/>
  <c r="P125"/>
  <c r="J118"/>
  <c r="F118"/>
  <c r="F116"/>
  <c r="E114"/>
  <c r="J91"/>
  <c r="F91"/>
  <c r="F89"/>
  <c r="E87"/>
  <c r="J24"/>
  <c r="E24"/>
  <c r="J119"/>
  <c r="J23"/>
  <c r="J18"/>
  <c r="E18"/>
  <c r="F92"/>
  <c r="J17"/>
  <c r="J12"/>
  <c r="J116"/>
  <c r="E7"/>
  <c r="E85"/>
  <c i="4" r="J37"/>
  <c r="J36"/>
  <c i="1" r="AY97"/>
  <c i="4" r="J35"/>
  <c i="1" r="AX97"/>
  <c i="4" r="BI339"/>
  <c r="BH339"/>
  <c r="BG339"/>
  <c r="BF339"/>
  <c r="T339"/>
  <c r="R339"/>
  <c r="P339"/>
  <c r="BI338"/>
  <c r="BH338"/>
  <c r="BG338"/>
  <c r="BF338"/>
  <c r="T338"/>
  <c r="R338"/>
  <c r="P338"/>
  <c r="BI337"/>
  <c r="BH337"/>
  <c r="BG337"/>
  <c r="BF337"/>
  <c r="T337"/>
  <c r="R337"/>
  <c r="P337"/>
  <c r="BI329"/>
  <c r="BH329"/>
  <c r="BG329"/>
  <c r="BF329"/>
  <c r="T329"/>
  <c r="R329"/>
  <c r="P329"/>
  <c r="BI321"/>
  <c r="BH321"/>
  <c r="BG321"/>
  <c r="BF321"/>
  <c r="T321"/>
  <c r="R321"/>
  <c r="P321"/>
  <c r="BI317"/>
  <c r="BH317"/>
  <c r="BG317"/>
  <c r="BF317"/>
  <c r="T317"/>
  <c r="R317"/>
  <c r="P317"/>
  <c r="BI310"/>
  <c r="BH310"/>
  <c r="BG310"/>
  <c r="BF310"/>
  <c r="T310"/>
  <c r="R310"/>
  <c r="P310"/>
  <c r="BI294"/>
  <c r="BH294"/>
  <c r="BG294"/>
  <c r="BF294"/>
  <c r="T294"/>
  <c r="R294"/>
  <c r="P294"/>
  <c r="BI291"/>
  <c r="BH291"/>
  <c r="BG291"/>
  <c r="BF291"/>
  <c r="T291"/>
  <c r="R291"/>
  <c r="P291"/>
  <c r="BI290"/>
  <c r="BH290"/>
  <c r="BG290"/>
  <c r="BF290"/>
  <c r="T290"/>
  <c r="R290"/>
  <c r="P290"/>
  <c r="BI289"/>
  <c r="BH289"/>
  <c r="BG289"/>
  <c r="BF289"/>
  <c r="T289"/>
  <c r="R289"/>
  <c r="P289"/>
  <c r="BI287"/>
  <c r="BH287"/>
  <c r="BG287"/>
  <c r="BF287"/>
  <c r="T287"/>
  <c r="R287"/>
  <c r="P287"/>
  <c r="BI286"/>
  <c r="BH286"/>
  <c r="BG286"/>
  <c r="BF286"/>
  <c r="T286"/>
  <c r="R286"/>
  <c r="P286"/>
  <c r="BI283"/>
  <c r="BH283"/>
  <c r="BG283"/>
  <c r="BF283"/>
  <c r="T283"/>
  <c r="R283"/>
  <c r="P283"/>
  <c r="BI281"/>
  <c r="BH281"/>
  <c r="BG281"/>
  <c r="BF281"/>
  <c r="T281"/>
  <c r="R281"/>
  <c r="P281"/>
  <c r="BI280"/>
  <c r="BH280"/>
  <c r="BG280"/>
  <c r="BF280"/>
  <c r="T280"/>
  <c r="R280"/>
  <c r="P280"/>
  <c r="BI279"/>
  <c r="BH279"/>
  <c r="BG279"/>
  <c r="BF279"/>
  <c r="T279"/>
  <c r="R279"/>
  <c r="P279"/>
  <c r="BI276"/>
  <c r="BH276"/>
  <c r="BG276"/>
  <c r="BF276"/>
  <c r="T276"/>
  <c r="R276"/>
  <c r="P276"/>
  <c r="BI272"/>
  <c r="BH272"/>
  <c r="BG272"/>
  <c r="BF272"/>
  <c r="T272"/>
  <c r="R272"/>
  <c r="P272"/>
  <c r="BI269"/>
  <c r="BH269"/>
  <c r="BG269"/>
  <c r="BF269"/>
  <c r="T269"/>
  <c r="R269"/>
  <c r="P269"/>
  <c r="BI264"/>
  <c r="BH264"/>
  <c r="BG264"/>
  <c r="BF264"/>
  <c r="T264"/>
  <c r="R264"/>
  <c r="P264"/>
  <c r="BI260"/>
  <c r="BH260"/>
  <c r="BG260"/>
  <c r="BF260"/>
  <c r="T260"/>
  <c r="R260"/>
  <c r="P260"/>
  <c r="BI258"/>
  <c r="BH258"/>
  <c r="BG258"/>
  <c r="BF258"/>
  <c r="T258"/>
  <c r="R258"/>
  <c r="P258"/>
  <c r="BI256"/>
  <c r="BH256"/>
  <c r="BG256"/>
  <c r="BF256"/>
  <c r="T256"/>
  <c r="R256"/>
  <c r="P256"/>
  <c r="BI251"/>
  <c r="BH251"/>
  <c r="BG251"/>
  <c r="BF251"/>
  <c r="T251"/>
  <c r="R251"/>
  <c r="P251"/>
  <c r="BI249"/>
  <c r="BH249"/>
  <c r="BG249"/>
  <c r="BF249"/>
  <c r="T249"/>
  <c r="R249"/>
  <c r="P249"/>
  <c r="BI247"/>
  <c r="BH247"/>
  <c r="BG247"/>
  <c r="BF247"/>
  <c r="T247"/>
  <c r="R247"/>
  <c r="P247"/>
  <c r="BI243"/>
  <c r="BH243"/>
  <c r="BG243"/>
  <c r="BF243"/>
  <c r="T243"/>
  <c r="R243"/>
  <c r="P243"/>
  <c r="BI240"/>
  <c r="BH240"/>
  <c r="BG240"/>
  <c r="BF240"/>
  <c r="T240"/>
  <c r="R240"/>
  <c r="P240"/>
  <c r="BI235"/>
  <c r="BH235"/>
  <c r="BG235"/>
  <c r="BF235"/>
  <c r="T235"/>
  <c r="R235"/>
  <c r="P235"/>
  <c r="BI232"/>
  <c r="BH232"/>
  <c r="BG232"/>
  <c r="BF232"/>
  <c r="T232"/>
  <c r="R232"/>
  <c r="P232"/>
  <c r="BI229"/>
  <c r="BH229"/>
  <c r="BG229"/>
  <c r="BF229"/>
  <c r="T229"/>
  <c r="R229"/>
  <c r="P229"/>
  <c r="BI217"/>
  <c r="BH217"/>
  <c r="BG217"/>
  <c r="BF217"/>
  <c r="T217"/>
  <c r="R217"/>
  <c r="P217"/>
  <c r="BI215"/>
  <c r="BH215"/>
  <c r="BG215"/>
  <c r="BF215"/>
  <c r="T215"/>
  <c r="R215"/>
  <c r="P215"/>
  <c r="BI210"/>
  <c r="BH210"/>
  <c r="BG210"/>
  <c r="BF210"/>
  <c r="T210"/>
  <c r="R210"/>
  <c r="P210"/>
  <c r="BI208"/>
  <c r="BH208"/>
  <c r="BG208"/>
  <c r="BF208"/>
  <c r="T208"/>
  <c r="R208"/>
  <c r="P208"/>
  <c r="BI205"/>
  <c r="BH205"/>
  <c r="BG205"/>
  <c r="BF205"/>
  <c r="T205"/>
  <c r="T204"/>
  <c r="R205"/>
  <c r="R204"/>
  <c r="P205"/>
  <c r="P204"/>
  <c r="BI202"/>
  <c r="BH202"/>
  <c r="BG202"/>
  <c r="BF202"/>
  <c r="T202"/>
  <c r="R202"/>
  <c r="P202"/>
  <c r="BI201"/>
  <c r="BH201"/>
  <c r="BG201"/>
  <c r="BF201"/>
  <c r="T201"/>
  <c r="R201"/>
  <c r="P201"/>
  <c r="BI188"/>
  <c r="BH188"/>
  <c r="BG188"/>
  <c r="BF188"/>
  <c r="T188"/>
  <c r="R188"/>
  <c r="P188"/>
  <c r="BI187"/>
  <c r="BH187"/>
  <c r="BG187"/>
  <c r="BF187"/>
  <c r="T187"/>
  <c r="R187"/>
  <c r="P187"/>
  <c r="BI185"/>
  <c r="BH185"/>
  <c r="BG185"/>
  <c r="BF185"/>
  <c r="T185"/>
  <c r="R185"/>
  <c r="P185"/>
  <c r="BI183"/>
  <c r="BH183"/>
  <c r="BG183"/>
  <c r="BF183"/>
  <c r="T183"/>
  <c r="R183"/>
  <c r="P183"/>
  <c r="BI176"/>
  <c r="BH176"/>
  <c r="BG176"/>
  <c r="BF176"/>
  <c r="T176"/>
  <c r="R176"/>
  <c r="P176"/>
  <c r="BI163"/>
  <c r="BH163"/>
  <c r="BG163"/>
  <c r="BF163"/>
  <c r="T163"/>
  <c r="R163"/>
  <c r="P163"/>
  <c r="BI162"/>
  <c r="BH162"/>
  <c r="BG162"/>
  <c r="BF162"/>
  <c r="T162"/>
  <c r="R162"/>
  <c r="P162"/>
  <c r="BI146"/>
  <c r="BH146"/>
  <c r="BG146"/>
  <c r="BF146"/>
  <c r="T146"/>
  <c r="R146"/>
  <c r="P146"/>
  <c r="BI141"/>
  <c r="BH141"/>
  <c r="BG141"/>
  <c r="BF141"/>
  <c r="T141"/>
  <c r="R141"/>
  <c r="P141"/>
  <c r="BI137"/>
  <c r="BH137"/>
  <c r="BG137"/>
  <c r="BF137"/>
  <c r="T137"/>
  <c r="R137"/>
  <c r="P137"/>
  <c r="BI132"/>
  <c r="BH132"/>
  <c r="BG132"/>
  <c r="BF132"/>
  <c r="T132"/>
  <c r="R132"/>
  <c r="P132"/>
  <c r="BI128"/>
  <c r="BH128"/>
  <c r="BG128"/>
  <c r="BF128"/>
  <c r="T128"/>
  <c r="R128"/>
  <c r="P128"/>
  <c r="J121"/>
  <c r="F121"/>
  <c r="F119"/>
  <c r="E117"/>
  <c r="J91"/>
  <c r="F91"/>
  <c r="F89"/>
  <c r="E87"/>
  <c r="J24"/>
  <c r="E24"/>
  <c r="J92"/>
  <c r="J23"/>
  <c r="J18"/>
  <c r="E18"/>
  <c r="F92"/>
  <c r="J17"/>
  <c r="J12"/>
  <c r="J119"/>
  <c r="E7"/>
  <c r="E85"/>
  <c i="3" r="J37"/>
  <c r="J36"/>
  <c i="1" r="AY96"/>
  <c i="3" r="J35"/>
  <c i="1" r="AX96"/>
  <c i="3" r="BI325"/>
  <c r="BH325"/>
  <c r="BG325"/>
  <c r="BF325"/>
  <c r="T325"/>
  <c r="R325"/>
  <c r="P325"/>
  <c r="BI324"/>
  <c r="BH324"/>
  <c r="BG324"/>
  <c r="BF324"/>
  <c r="T324"/>
  <c r="R324"/>
  <c r="P324"/>
  <c r="BI323"/>
  <c r="BH323"/>
  <c r="BG323"/>
  <c r="BF323"/>
  <c r="T323"/>
  <c r="R323"/>
  <c r="P323"/>
  <c r="BI321"/>
  <c r="BH321"/>
  <c r="BG321"/>
  <c r="BF321"/>
  <c r="T321"/>
  <c r="R321"/>
  <c r="P321"/>
  <c r="BI320"/>
  <c r="BH320"/>
  <c r="BG320"/>
  <c r="BF320"/>
  <c r="T320"/>
  <c r="R320"/>
  <c r="P320"/>
  <c r="BI317"/>
  <c r="BH317"/>
  <c r="BG317"/>
  <c r="BF317"/>
  <c r="T317"/>
  <c r="R317"/>
  <c r="P317"/>
  <c r="BI311"/>
  <c r="BH311"/>
  <c r="BG311"/>
  <c r="BF311"/>
  <c r="T311"/>
  <c r="R311"/>
  <c r="P311"/>
  <c r="BI310"/>
  <c r="BH310"/>
  <c r="BG310"/>
  <c r="BF310"/>
  <c r="T310"/>
  <c r="R310"/>
  <c r="P310"/>
  <c r="BI309"/>
  <c r="BH309"/>
  <c r="BG309"/>
  <c r="BF309"/>
  <c r="T309"/>
  <c r="R309"/>
  <c r="P309"/>
  <c r="BI306"/>
  <c r="BH306"/>
  <c r="BG306"/>
  <c r="BF306"/>
  <c r="T306"/>
  <c r="R306"/>
  <c r="P306"/>
  <c r="BI304"/>
  <c r="BH304"/>
  <c r="BG304"/>
  <c r="BF304"/>
  <c r="T304"/>
  <c r="R304"/>
  <c r="P304"/>
  <c r="BI296"/>
  <c r="BH296"/>
  <c r="BG296"/>
  <c r="BF296"/>
  <c r="T296"/>
  <c r="R296"/>
  <c r="P296"/>
  <c r="BI294"/>
  <c r="BH294"/>
  <c r="BG294"/>
  <c r="BF294"/>
  <c r="T294"/>
  <c r="R294"/>
  <c r="P294"/>
  <c r="BI293"/>
  <c r="BH293"/>
  <c r="BG293"/>
  <c r="BF293"/>
  <c r="T293"/>
  <c r="R293"/>
  <c r="P293"/>
  <c r="BI292"/>
  <c r="BH292"/>
  <c r="BG292"/>
  <c r="BF292"/>
  <c r="T292"/>
  <c r="R292"/>
  <c r="P292"/>
  <c r="BI291"/>
  <c r="BH291"/>
  <c r="BG291"/>
  <c r="BF291"/>
  <c r="T291"/>
  <c r="R291"/>
  <c r="P291"/>
  <c r="BI289"/>
  <c r="BH289"/>
  <c r="BG289"/>
  <c r="BF289"/>
  <c r="T289"/>
  <c r="R289"/>
  <c r="P289"/>
  <c r="BI288"/>
  <c r="BH288"/>
  <c r="BG288"/>
  <c r="BF288"/>
  <c r="T288"/>
  <c r="R288"/>
  <c r="P288"/>
  <c r="BI286"/>
  <c r="BH286"/>
  <c r="BG286"/>
  <c r="BF286"/>
  <c r="T286"/>
  <c r="R286"/>
  <c r="P286"/>
  <c r="BI284"/>
  <c r="BH284"/>
  <c r="BG284"/>
  <c r="BF284"/>
  <c r="T284"/>
  <c r="R284"/>
  <c r="P284"/>
  <c r="BI281"/>
  <c r="BH281"/>
  <c r="BG281"/>
  <c r="BF281"/>
  <c r="T281"/>
  <c r="R281"/>
  <c r="P281"/>
  <c r="BI278"/>
  <c r="BH278"/>
  <c r="BG278"/>
  <c r="BF278"/>
  <c r="T278"/>
  <c r="R278"/>
  <c r="P278"/>
  <c r="BI270"/>
  <c r="BH270"/>
  <c r="BG270"/>
  <c r="BF270"/>
  <c r="T270"/>
  <c r="R270"/>
  <c r="P270"/>
  <c r="BI260"/>
  <c r="BH260"/>
  <c r="BG260"/>
  <c r="BF260"/>
  <c r="T260"/>
  <c r="R260"/>
  <c r="P260"/>
  <c r="BI259"/>
  <c r="BH259"/>
  <c r="BG259"/>
  <c r="BF259"/>
  <c r="T259"/>
  <c r="R259"/>
  <c r="P259"/>
  <c r="BI257"/>
  <c r="BH257"/>
  <c r="BG257"/>
  <c r="BF257"/>
  <c r="T257"/>
  <c r="R257"/>
  <c r="P257"/>
  <c r="BI256"/>
  <c r="BH256"/>
  <c r="BG256"/>
  <c r="BF256"/>
  <c r="T256"/>
  <c r="R256"/>
  <c r="P256"/>
  <c r="BI255"/>
  <c r="BH255"/>
  <c r="BG255"/>
  <c r="BF255"/>
  <c r="T255"/>
  <c r="R255"/>
  <c r="P255"/>
  <c r="BI251"/>
  <c r="BH251"/>
  <c r="BG251"/>
  <c r="BF251"/>
  <c r="T251"/>
  <c r="R251"/>
  <c r="P251"/>
  <c r="BI249"/>
  <c r="BH249"/>
  <c r="BG249"/>
  <c r="BF249"/>
  <c r="T249"/>
  <c r="R249"/>
  <c r="P249"/>
  <c r="BI247"/>
  <c r="BH247"/>
  <c r="BG247"/>
  <c r="BF247"/>
  <c r="T247"/>
  <c r="R247"/>
  <c r="P247"/>
  <c r="BI246"/>
  <c r="BH246"/>
  <c r="BG246"/>
  <c r="BF246"/>
  <c r="T246"/>
  <c r="R246"/>
  <c r="P246"/>
  <c r="BI245"/>
  <c r="BH245"/>
  <c r="BG245"/>
  <c r="BF245"/>
  <c r="T245"/>
  <c r="R245"/>
  <c r="P245"/>
  <c r="BI243"/>
  <c r="BH243"/>
  <c r="BG243"/>
  <c r="BF243"/>
  <c r="T243"/>
  <c r="R243"/>
  <c r="P243"/>
  <c r="BI242"/>
  <c r="BH242"/>
  <c r="BG242"/>
  <c r="BF242"/>
  <c r="T242"/>
  <c r="R242"/>
  <c r="P242"/>
  <c r="BI241"/>
  <c r="BH241"/>
  <c r="BG241"/>
  <c r="BF241"/>
  <c r="T241"/>
  <c r="R241"/>
  <c r="P241"/>
  <c r="BI240"/>
  <c r="BH240"/>
  <c r="BG240"/>
  <c r="BF240"/>
  <c r="T240"/>
  <c r="R240"/>
  <c r="P240"/>
  <c r="BI239"/>
  <c r="BH239"/>
  <c r="BG239"/>
  <c r="BF239"/>
  <c r="T239"/>
  <c r="R239"/>
  <c r="P239"/>
  <c r="BI238"/>
  <c r="BH238"/>
  <c r="BG238"/>
  <c r="BF238"/>
  <c r="T238"/>
  <c r="R238"/>
  <c r="P238"/>
  <c r="BI237"/>
  <c r="BH237"/>
  <c r="BG237"/>
  <c r="BF237"/>
  <c r="T237"/>
  <c r="R237"/>
  <c r="P237"/>
  <c r="BI236"/>
  <c r="BH236"/>
  <c r="BG236"/>
  <c r="BF236"/>
  <c r="T236"/>
  <c r="R236"/>
  <c r="P236"/>
  <c r="BI235"/>
  <c r="BH235"/>
  <c r="BG235"/>
  <c r="BF235"/>
  <c r="T235"/>
  <c r="R235"/>
  <c r="P235"/>
  <c r="BI234"/>
  <c r="BH234"/>
  <c r="BG234"/>
  <c r="BF234"/>
  <c r="T234"/>
  <c r="R234"/>
  <c r="P234"/>
  <c r="BI231"/>
  <c r="BH231"/>
  <c r="BG231"/>
  <c r="BF231"/>
  <c r="T231"/>
  <c r="R231"/>
  <c r="P231"/>
  <c r="BI229"/>
  <c r="BH229"/>
  <c r="BG229"/>
  <c r="BF229"/>
  <c r="T229"/>
  <c r="R229"/>
  <c r="P229"/>
  <c r="BI227"/>
  <c r="BH227"/>
  <c r="BG227"/>
  <c r="BF227"/>
  <c r="T227"/>
  <c r="R227"/>
  <c r="P227"/>
  <c r="BI225"/>
  <c r="BH225"/>
  <c r="BG225"/>
  <c r="BF225"/>
  <c r="T225"/>
  <c r="R225"/>
  <c r="P225"/>
  <c r="BI221"/>
  <c r="BH221"/>
  <c r="BG221"/>
  <c r="BF221"/>
  <c r="T221"/>
  <c r="R221"/>
  <c r="P221"/>
  <c r="BI218"/>
  <c r="BH218"/>
  <c r="BG218"/>
  <c r="BF218"/>
  <c r="T218"/>
  <c r="R218"/>
  <c r="P218"/>
  <c r="BI216"/>
  <c r="BH216"/>
  <c r="BG216"/>
  <c r="BF216"/>
  <c r="T216"/>
  <c r="R216"/>
  <c r="P216"/>
  <c r="BI215"/>
  <c r="BH215"/>
  <c r="BG215"/>
  <c r="BF215"/>
  <c r="T215"/>
  <c r="R215"/>
  <c r="P215"/>
  <c r="BI213"/>
  <c r="BH213"/>
  <c r="BG213"/>
  <c r="BF213"/>
  <c r="T213"/>
  <c r="R213"/>
  <c r="P213"/>
  <c r="BI212"/>
  <c r="BH212"/>
  <c r="BG212"/>
  <c r="BF212"/>
  <c r="T212"/>
  <c r="R212"/>
  <c r="P212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5"/>
  <c r="BH205"/>
  <c r="BG205"/>
  <c r="BF205"/>
  <c r="T205"/>
  <c r="R205"/>
  <c r="P205"/>
  <c r="BI202"/>
  <c r="BH202"/>
  <c r="BG202"/>
  <c r="BF202"/>
  <c r="T202"/>
  <c r="R202"/>
  <c r="P202"/>
  <c r="BI200"/>
  <c r="BH200"/>
  <c r="BG200"/>
  <c r="BF200"/>
  <c r="T200"/>
  <c r="R200"/>
  <c r="P200"/>
  <c r="BI197"/>
  <c r="BH197"/>
  <c r="BG197"/>
  <c r="BF197"/>
  <c r="T197"/>
  <c r="R197"/>
  <c r="P197"/>
  <c r="BI195"/>
  <c r="BH195"/>
  <c r="BG195"/>
  <c r="BF195"/>
  <c r="T195"/>
  <c r="R195"/>
  <c r="P195"/>
  <c r="BI193"/>
  <c r="BH193"/>
  <c r="BG193"/>
  <c r="BF193"/>
  <c r="T193"/>
  <c r="R193"/>
  <c r="P193"/>
  <c r="BI190"/>
  <c r="BH190"/>
  <c r="BG190"/>
  <c r="BF190"/>
  <c r="T190"/>
  <c r="R190"/>
  <c r="P190"/>
  <c r="BI189"/>
  <c r="BH189"/>
  <c r="BG189"/>
  <c r="BF189"/>
  <c r="T189"/>
  <c r="R189"/>
  <c r="P189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3"/>
  <c r="BH183"/>
  <c r="BG183"/>
  <c r="BF183"/>
  <c r="T183"/>
  <c r="R183"/>
  <c r="P183"/>
  <c r="BI181"/>
  <c r="BH181"/>
  <c r="BG181"/>
  <c r="BF181"/>
  <c r="T181"/>
  <c r="R181"/>
  <c r="P181"/>
  <c r="BI179"/>
  <c r="BH179"/>
  <c r="BG179"/>
  <c r="BF179"/>
  <c r="T179"/>
  <c r="R179"/>
  <c r="P179"/>
  <c r="BI178"/>
  <c r="BH178"/>
  <c r="BG178"/>
  <c r="BF178"/>
  <c r="T178"/>
  <c r="R178"/>
  <c r="P178"/>
  <c r="BI176"/>
  <c r="BH176"/>
  <c r="BG176"/>
  <c r="BF176"/>
  <c r="T176"/>
  <c r="R176"/>
  <c r="P176"/>
  <c r="BI175"/>
  <c r="BH175"/>
  <c r="BG175"/>
  <c r="BF175"/>
  <c r="T175"/>
  <c r="R175"/>
  <c r="P175"/>
  <c r="BI166"/>
  <c r="BH166"/>
  <c r="BG166"/>
  <c r="BF166"/>
  <c r="T166"/>
  <c r="R166"/>
  <c r="P166"/>
  <c r="BI161"/>
  <c r="BH161"/>
  <c r="BG161"/>
  <c r="BF161"/>
  <c r="T161"/>
  <c r="R161"/>
  <c r="P161"/>
  <c r="BI160"/>
  <c r="BH160"/>
  <c r="BG160"/>
  <c r="BF160"/>
  <c r="T160"/>
  <c r="R160"/>
  <c r="P160"/>
  <c r="BI146"/>
  <c r="BH146"/>
  <c r="BG146"/>
  <c r="BF146"/>
  <c r="T146"/>
  <c r="R146"/>
  <c r="P146"/>
  <c r="BI144"/>
  <c r="BH144"/>
  <c r="BG144"/>
  <c r="BF144"/>
  <c r="T144"/>
  <c r="R144"/>
  <c r="P144"/>
  <c r="BI142"/>
  <c r="BH142"/>
  <c r="BG142"/>
  <c r="BF142"/>
  <c r="T142"/>
  <c r="R142"/>
  <c r="P142"/>
  <c r="BI140"/>
  <c r="BH140"/>
  <c r="BG140"/>
  <c r="BF140"/>
  <c r="T140"/>
  <c r="R140"/>
  <c r="P140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4"/>
  <c r="BH134"/>
  <c r="BG134"/>
  <c r="BF134"/>
  <c r="T134"/>
  <c r="R134"/>
  <c r="P134"/>
  <c r="BI129"/>
  <c r="BH129"/>
  <c r="BG129"/>
  <c r="BF129"/>
  <c r="T129"/>
  <c r="R129"/>
  <c r="P129"/>
  <c r="BI127"/>
  <c r="BH127"/>
  <c r="BG127"/>
  <c r="BF127"/>
  <c r="T127"/>
  <c r="R127"/>
  <c r="P127"/>
  <c r="J120"/>
  <c r="F120"/>
  <c r="F118"/>
  <c r="E116"/>
  <c r="J91"/>
  <c r="F91"/>
  <c r="F89"/>
  <c r="E87"/>
  <c r="J24"/>
  <c r="E24"/>
  <c r="J92"/>
  <c r="J23"/>
  <c r="J18"/>
  <c r="E18"/>
  <c r="F92"/>
  <c r="J17"/>
  <c r="J12"/>
  <c r="J89"/>
  <c r="E7"/>
  <c r="E114"/>
  <c i="2" r="J37"/>
  <c r="J36"/>
  <c i="1" r="AY95"/>
  <c i="2" r="J35"/>
  <c i="1" r="AX95"/>
  <c i="2"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BI118"/>
  <c r="BH118"/>
  <c r="BG118"/>
  <c r="BF118"/>
  <c r="T118"/>
  <c r="R118"/>
  <c r="P118"/>
  <c r="BI117"/>
  <c r="BH117"/>
  <c r="BG117"/>
  <c r="BF117"/>
  <c r="T117"/>
  <c r="R117"/>
  <c r="P117"/>
  <c r="J112"/>
  <c r="F112"/>
  <c r="F110"/>
  <c r="E108"/>
  <c r="J91"/>
  <c r="F91"/>
  <c r="F89"/>
  <c r="E87"/>
  <c r="J24"/>
  <c r="E24"/>
  <c r="J113"/>
  <c r="J23"/>
  <c r="J18"/>
  <c r="E18"/>
  <c r="F113"/>
  <c r="J17"/>
  <c r="J12"/>
  <c r="J110"/>
  <c r="E7"/>
  <c r="E85"/>
  <c i="1" r="L90"/>
  <c r="AM90"/>
  <c r="AM89"/>
  <c r="L89"/>
  <c r="AM87"/>
  <c r="L87"/>
  <c r="L85"/>
  <c r="L84"/>
  <c i="6" r="J196"/>
  <c r="J195"/>
  <c r="BK192"/>
  <c r="BK191"/>
  <c r="BK188"/>
  <c r="BK185"/>
  <c r="BK184"/>
  <c r="J181"/>
  <c r="BK177"/>
  <c r="BK174"/>
  <c r="BK171"/>
  <c r="BK170"/>
  <c r="J169"/>
  <c r="BK168"/>
  <c r="J150"/>
  <c r="J143"/>
  <c r="BK136"/>
  <c i="5" r="BK192"/>
  <c r="J183"/>
  <c r="BK182"/>
  <c r="J154"/>
  <c r="BK151"/>
  <c r="J150"/>
  <c r="BK143"/>
  <c r="BK139"/>
  <c r="J134"/>
  <c i="4" r="BK338"/>
  <c r="BK329"/>
  <c r="BK294"/>
  <c r="J289"/>
  <c r="J279"/>
  <c r="BK272"/>
  <c r="J256"/>
  <c r="BK251"/>
  <c r="BK235"/>
  <c r="BK208"/>
  <c r="BK205"/>
  <c r="BK202"/>
  <c r="BK176"/>
  <c r="J176"/>
  <c r="BK163"/>
  <c r="J163"/>
  <c r="BK141"/>
  <c r="BK137"/>
  <c i="3" r="J324"/>
  <c r="J321"/>
  <c r="J320"/>
  <c r="J311"/>
  <c r="BK309"/>
  <c r="BK304"/>
  <c r="J293"/>
  <c r="BK186"/>
  <c r="BK179"/>
  <c r="J178"/>
  <c i="2" r="BK124"/>
  <c r="BK123"/>
  <c i="6" r="J194"/>
  <c r="J188"/>
  <c r="J185"/>
  <c r="BK181"/>
  <c r="J179"/>
  <c r="BK166"/>
  <c r="BK162"/>
  <c r="BK156"/>
  <c r="J147"/>
  <c r="J144"/>
  <c i="5" r="J176"/>
  <c r="BK168"/>
  <c r="J166"/>
  <c r="J125"/>
  <c i="4" r="BK291"/>
  <c r="BK290"/>
  <c r="BK260"/>
  <c r="J249"/>
  <c r="BK240"/>
  <c r="BK217"/>
  <c i="3" r="J296"/>
  <c r="BK278"/>
  <c r="BK260"/>
  <c r="BK259"/>
  <c r="BK257"/>
  <c r="J256"/>
  <c r="J236"/>
  <c r="BK235"/>
  <c r="J225"/>
  <c r="J213"/>
  <c r="J202"/>
  <c r="BK200"/>
  <c r="BK197"/>
  <c r="J195"/>
  <c r="BK193"/>
  <c r="BK190"/>
  <c r="BK189"/>
  <c r="J187"/>
  <c r="BK178"/>
  <c r="J161"/>
  <c r="BK146"/>
  <c r="J144"/>
  <c r="J142"/>
  <c i="6" r="BK194"/>
  <c r="J192"/>
  <c r="J191"/>
  <c r="J184"/>
  <c r="BK179"/>
  <c r="J174"/>
  <c r="J162"/>
  <c r="J160"/>
  <c r="BK152"/>
  <c r="J138"/>
  <c r="BK126"/>
  <c i="5" r="BK193"/>
  <c r="J181"/>
  <c r="J178"/>
  <c r="J151"/>
  <c r="BK134"/>
  <c r="BK133"/>
  <c i="4" r="BK339"/>
  <c r="J321"/>
  <c r="J286"/>
  <c r="J281"/>
  <c r="J235"/>
  <c r="J215"/>
  <c r="J187"/>
  <c r="J183"/>
  <c r="J132"/>
  <c i="3" r="J309"/>
  <c r="J306"/>
  <c r="BK296"/>
  <c r="BK294"/>
  <c r="BK270"/>
  <c r="BK227"/>
  <c r="BK225"/>
  <c r="J175"/>
  <c r="BK166"/>
  <c r="J140"/>
  <c r="J127"/>
  <c i="6" r="J177"/>
  <c r="J171"/>
  <c r="J170"/>
  <c r="J168"/>
  <c r="J166"/>
  <c r="BK150"/>
  <c r="J145"/>
  <c r="BK144"/>
  <c r="J139"/>
  <c r="J128"/>
  <c i="5" r="J163"/>
  <c r="BK162"/>
  <c r="BK142"/>
  <c i="4" r="J291"/>
  <c r="J290"/>
  <c r="BK289"/>
  <c r="BK283"/>
  <c r="BK247"/>
  <c r="J202"/>
  <c r="BK201"/>
  <c r="BK187"/>
  <c r="J128"/>
  <c i="3" r="BK306"/>
  <c r="BK289"/>
  <c r="J284"/>
  <c r="J259"/>
  <c r="J243"/>
  <c r="BK242"/>
  <c r="J241"/>
  <c i="6" r="BK169"/>
  <c r="J161"/>
  <c r="BK147"/>
  <c r="J142"/>
  <c r="J136"/>
  <c i="5" r="BK189"/>
  <c r="BK170"/>
  <c r="BK166"/>
  <c r="BK163"/>
  <c r="BK150"/>
  <c r="J142"/>
  <c r="J137"/>
  <c r="BK126"/>
  <c i="4" r="BK337"/>
  <c r="J317"/>
  <c r="BK310"/>
  <c r="BK286"/>
  <c r="J272"/>
  <c r="J269"/>
  <c r="J229"/>
  <c i="3" r="J292"/>
  <c r="BK256"/>
  <c r="J255"/>
  <c r="BK251"/>
  <c r="BK249"/>
  <c r="BK247"/>
  <c r="J242"/>
  <c r="BK241"/>
  <c r="BK231"/>
  <c r="BK221"/>
  <c r="BK213"/>
  <c r="BK212"/>
  <c r="BK210"/>
  <c r="BK176"/>
  <c r="J136"/>
  <c r="J134"/>
  <c i="2" r="J122"/>
  <c i="1" r="AS94"/>
  <c i="6" r="BK161"/>
  <c r="BK160"/>
  <c r="J156"/>
  <c r="J152"/>
  <c r="BK142"/>
  <c r="BK139"/>
  <c r="BK138"/>
  <c r="J126"/>
  <c i="5" r="BK186"/>
  <c r="J182"/>
  <c r="BK181"/>
  <c r="J143"/>
  <c r="J133"/>
  <c i="3" r="BK284"/>
  <c r="J281"/>
  <c r="J251"/>
  <c r="BK237"/>
  <c r="BK236"/>
  <c r="J235"/>
  <c r="BK234"/>
  <c r="J229"/>
  <c r="J227"/>
  <c r="BK218"/>
  <c r="BK185"/>
  <c r="BK140"/>
  <c r="J138"/>
  <c r="BK137"/>
  <c r="BK136"/>
  <c r="J129"/>
  <c i="6" r="BK196"/>
  <c r="BK195"/>
  <c r="BK143"/>
  <c r="BK128"/>
  <c i="5" r="BK194"/>
  <c r="J194"/>
  <c r="J193"/>
  <c r="J190"/>
  <c r="BK183"/>
  <c r="BK178"/>
  <c r="BK158"/>
  <c r="BK154"/>
  <c r="BK152"/>
  <c r="J136"/>
  <c i="4" r="J337"/>
  <c r="J329"/>
  <c r="BK287"/>
  <c r="BK280"/>
  <c r="J264"/>
  <c r="J243"/>
  <c r="J240"/>
  <c r="BK183"/>
  <c r="BK132"/>
  <c i="3" r="BK317"/>
  <c r="BK310"/>
  <c r="BK291"/>
  <c r="J289"/>
  <c r="J288"/>
  <c r="J286"/>
  <c r="BK245"/>
  <c r="BK240"/>
  <c r="J239"/>
  <c r="J216"/>
  <c r="J193"/>
  <c r="BK175"/>
  <c i="5" r="J192"/>
  <c r="J186"/>
  <c r="BK176"/>
  <c r="J170"/>
  <c r="J168"/>
  <c r="BK161"/>
  <c r="J140"/>
  <c r="BK137"/>
  <c r="BK136"/>
  <c r="BK128"/>
  <c r="BK125"/>
  <c i="4" r="BK281"/>
  <c r="BK258"/>
  <c r="J251"/>
  <c r="J232"/>
  <c r="J201"/>
  <c r="J188"/>
  <c r="J185"/>
  <c i="3" r="J304"/>
  <c r="BK288"/>
  <c r="BK286"/>
  <c r="J278"/>
  <c r="BK243"/>
  <c r="BK238"/>
  <c r="J209"/>
  <c r="J205"/>
  <c r="J197"/>
  <c r="BK161"/>
  <c r="J160"/>
  <c i="2" r="BK122"/>
  <c r="BK121"/>
  <c r="J120"/>
  <c r="BK119"/>
  <c i="5" r="BK190"/>
  <c r="J189"/>
  <c r="BK160"/>
  <c r="J158"/>
  <c r="J152"/>
  <c r="J146"/>
  <c r="J139"/>
  <c i="4" r="J338"/>
  <c r="J294"/>
  <c r="J283"/>
  <c r="J280"/>
  <c r="BK279"/>
  <c r="BK276"/>
  <c r="BK249"/>
  <c r="J247"/>
  <c r="BK210"/>
  <c r="BK162"/>
  <c i="3" r="J325"/>
  <c r="J310"/>
  <c r="J294"/>
  <c r="BK292"/>
  <c r="J270"/>
  <c r="J260"/>
  <c r="J234"/>
  <c r="J231"/>
  <c r="J221"/>
  <c r="J218"/>
  <c r="BK216"/>
  <c r="J215"/>
  <c r="BK208"/>
  <c r="J200"/>
  <c r="BK160"/>
  <c r="BK138"/>
  <c i="2" r="BK120"/>
  <c r="J119"/>
  <c r="J118"/>
  <c r="BK117"/>
  <c i="6" r="BK145"/>
  <c i="5" r="J162"/>
  <c r="J161"/>
  <c r="J160"/>
  <c r="BK146"/>
  <c r="BK140"/>
  <c r="J128"/>
  <c i="4" r="BK321"/>
  <c r="J276"/>
  <c r="J217"/>
  <c r="BK215"/>
  <c r="BK188"/>
  <c r="J141"/>
  <c r="J137"/>
  <c i="3" r="BK311"/>
  <c r="J291"/>
  <c r="J257"/>
  <c r="J249"/>
  <c r="J247"/>
  <c r="J246"/>
  <c r="J245"/>
  <c r="BK239"/>
  <c r="J238"/>
  <c r="J237"/>
  <c r="J212"/>
  <c r="BK195"/>
  <c r="J189"/>
  <c r="BK187"/>
  <c r="J146"/>
  <c r="BK144"/>
  <c r="BK142"/>
  <c r="BK134"/>
  <c i="2" r="J123"/>
  <c i="5" r="J126"/>
  <c i="4" r="J339"/>
  <c r="BK317"/>
  <c r="J310"/>
  <c r="J260"/>
  <c r="J258"/>
  <c r="BK243"/>
  <c r="J210"/>
  <c r="J205"/>
  <c r="BK185"/>
  <c r="BK146"/>
  <c r="BK128"/>
  <c i="3" r="BK325"/>
  <c r="BK323"/>
  <c r="BK293"/>
  <c r="BK281"/>
  <c r="BK229"/>
  <c r="J210"/>
  <c r="J207"/>
  <c r="BK183"/>
  <c r="BK181"/>
  <c r="J179"/>
  <c r="J176"/>
  <c r="J137"/>
  <c r="BK129"/>
  <c r="BK127"/>
  <c i="4" r="J287"/>
  <c r="BK269"/>
  <c r="BK264"/>
  <c r="BK256"/>
  <c r="BK232"/>
  <c r="BK229"/>
  <c r="J208"/>
  <c r="J162"/>
  <c r="J146"/>
  <c i="3" r="BK324"/>
  <c r="J323"/>
  <c r="BK321"/>
  <c r="BK320"/>
  <c r="J317"/>
  <c r="BK255"/>
  <c r="BK246"/>
  <c r="J240"/>
  <c r="BK215"/>
  <c r="BK209"/>
  <c r="J208"/>
  <c r="BK207"/>
  <c r="BK205"/>
  <c r="BK202"/>
  <c r="J190"/>
  <c r="J186"/>
  <c r="J185"/>
  <c r="J183"/>
  <c r="J181"/>
  <c r="J166"/>
  <c i="2" r="J124"/>
  <c r="J121"/>
  <c r="BK118"/>
  <c r="J117"/>
  <c i="3" l="1" r="T126"/>
  <c r="R192"/>
  <c r="T233"/>
  <c r="P322"/>
  <c i="4" r="R207"/>
  <c r="P271"/>
  <c i="3" r="P126"/>
  <c r="P204"/>
  <c r="R303"/>
  <c i="4" r="BK207"/>
  <c r="J207"/>
  <c r="J100"/>
  <c r="P242"/>
  <c r="P288"/>
  <c i="5" r="BK165"/>
  <c r="J165"/>
  <c r="J100"/>
  <c i="2" r="R116"/>
  <c i="3" r="T248"/>
  <c i="4" r="T242"/>
  <c r="T288"/>
  <c i="2" r="BK116"/>
  <c r="J116"/>
  <c r="J96"/>
  <c i="3" r="R126"/>
  <c r="T192"/>
  <c r="R233"/>
  <c r="R322"/>
  <c i="2" r="P116"/>
  <c i="1" r="AU95"/>
  <c i="3" r="BK192"/>
  <c r="J192"/>
  <c r="J99"/>
  <c r="P248"/>
  <c r="T322"/>
  <c i="4" r="P207"/>
  <c r="BK271"/>
  <c r="J271"/>
  <c r="J102"/>
  <c r="R288"/>
  <c i="3" r="R204"/>
  <c r="BK303"/>
  <c r="J303"/>
  <c r="J103"/>
  <c i="4" r="T207"/>
  <c r="R271"/>
  <c i="5" r="R124"/>
  <c r="P165"/>
  <c r="BK191"/>
  <c r="J191"/>
  <c r="J102"/>
  <c i="4" r="R293"/>
  <c r="R292"/>
  <c i="5" r="T145"/>
  <c r="T175"/>
  <c i="3" r="BK248"/>
  <c r="J248"/>
  <c r="J102"/>
  <c i="4" r="R127"/>
  <c r="R126"/>
  <c r="R125"/>
  <c r="R242"/>
  <c r="BK288"/>
  <c r="J288"/>
  <c r="J103"/>
  <c i="5" r="BK124"/>
  <c r="P145"/>
  <c r="T165"/>
  <c r="R191"/>
  <c i="3" r="R248"/>
  <c i="4" r="T293"/>
  <c r="T292"/>
  <c i="5" r="P124"/>
  <c r="BK175"/>
  <c r="J175"/>
  <c r="J101"/>
  <c r="P191"/>
  <c i="6" r="R141"/>
  <c i="3" r="P192"/>
  <c r="BK233"/>
  <c r="J233"/>
  <c r="J101"/>
  <c r="T303"/>
  <c i="4" r="BK127"/>
  <c r="J127"/>
  <c r="J98"/>
  <c r="BK293"/>
  <c r="J293"/>
  <c r="J105"/>
  <c i="5" r="BK145"/>
  <c r="J145"/>
  <c r="J99"/>
  <c r="R165"/>
  <c r="T191"/>
  <c i="6" r="R178"/>
  <c i="2" r="T116"/>
  <c i="3" r="BK204"/>
  <c r="J204"/>
  <c r="J100"/>
  <c r="P233"/>
  <c r="BK322"/>
  <c r="J322"/>
  <c r="J104"/>
  <c i="4" r="T127"/>
  <c r="T126"/>
  <c r="T125"/>
  <c r="BK242"/>
  <c r="J242"/>
  <c r="J101"/>
  <c r="T271"/>
  <c i="5" r="T124"/>
  <c r="T123"/>
  <c r="T122"/>
  <c r="P175"/>
  <c i="6" r="R193"/>
  <c i="3" r="BK126"/>
  <c r="BK125"/>
  <c r="J125"/>
  <c r="J97"/>
  <c r="T204"/>
  <c r="P303"/>
  <c i="4" r="P127"/>
  <c r="P126"/>
  <c r="P125"/>
  <c i="1" r="AU97"/>
  <c i="4" r="P293"/>
  <c r="P292"/>
  <c i="5" r="R145"/>
  <c r="R175"/>
  <c i="6" r="BK125"/>
  <c r="J125"/>
  <c r="J98"/>
  <c r="P125"/>
  <c r="R125"/>
  <c r="T125"/>
  <c r="BK141"/>
  <c r="J141"/>
  <c r="J99"/>
  <c r="P141"/>
  <c r="T141"/>
  <c r="BK149"/>
  <c r="J149"/>
  <c r="J101"/>
  <c r="P149"/>
  <c r="R149"/>
  <c r="T149"/>
  <c r="BK178"/>
  <c r="J178"/>
  <c r="J102"/>
  <c r="P178"/>
  <c r="T178"/>
  <c r="BK193"/>
  <c r="J193"/>
  <c r="J103"/>
  <c r="P193"/>
  <c r="T193"/>
  <c i="2" r="F92"/>
  <c r="BE122"/>
  <c i="3" r="J121"/>
  <c r="BE144"/>
  <c r="BE175"/>
  <c r="BE210"/>
  <c r="BE247"/>
  <c r="BE294"/>
  <c r="BE304"/>
  <c r="BE311"/>
  <c r="BE325"/>
  <c i="4" r="F122"/>
  <c r="BE137"/>
  <c r="BE183"/>
  <c r="BE187"/>
  <c r="BE289"/>
  <c i="2" r="BE118"/>
  <c i="3" r="J118"/>
  <c r="BE134"/>
  <c r="BE161"/>
  <c r="BE185"/>
  <c r="BE200"/>
  <c r="BE221"/>
  <c r="BE235"/>
  <c r="BE284"/>
  <c r="BE317"/>
  <c r="BE321"/>
  <c i="4" r="BE162"/>
  <c r="BE229"/>
  <c r="BE272"/>
  <c r="BE329"/>
  <c i="5" r="F119"/>
  <c i="2" r="J92"/>
  <c r="BE119"/>
  <c i="3" r="F121"/>
  <c r="BE137"/>
  <c r="BE193"/>
  <c r="BE202"/>
  <c r="BE213"/>
  <c r="BE240"/>
  <c r="BE296"/>
  <c i="4" r="BE128"/>
  <c r="BE256"/>
  <c r="BE258"/>
  <c r="BE279"/>
  <c r="BE287"/>
  <c r="BE290"/>
  <c r="BE291"/>
  <c r="BE294"/>
  <c r="BK204"/>
  <c r="J204"/>
  <c r="J99"/>
  <c i="5" r="J92"/>
  <c r="BE137"/>
  <c r="BE163"/>
  <c i="2" r="BE121"/>
  <c i="3" r="BE127"/>
  <c r="BE136"/>
  <c r="BE181"/>
  <c r="BE187"/>
  <c r="BE227"/>
  <c r="BE278"/>
  <c r="BE320"/>
  <c r="BE324"/>
  <c i="4" r="J89"/>
  <c r="BE188"/>
  <c r="BE215"/>
  <c r="BE217"/>
  <c r="BE251"/>
  <c i="5" r="BE162"/>
  <c r="BE170"/>
  <c r="BE181"/>
  <c r="BE183"/>
  <c i="3" r="BE138"/>
  <c r="BE239"/>
  <c r="BE255"/>
  <c r="BE289"/>
  <c i="4" r="BE132"/>
  <c r="BE202"/>
  <c r="BE208"/>
  <c r="BE269"/>
  <c i="5" r="J89"/>
  <c r="E112"/>
  <c r="BE133"/>
  <c r="BE152"/>
  <c i="2" r="J89"/>
  <c r="BE120"/>
  <c i="3" r="BE189"/>
  <c r="BE209"/>
  <c r="BE218"/>
  <c r="BE236"/>
  <c r="BE241"/>
  <c r="BE246"/>
  <c i="4" r="BE210"/>
  <c r="BE247"/>
  <c r="BE249"/>
  <c r="BE276"/>
  <c r="BE281"/>
  <c r="BE283"/>
  <c i="5" r="BE128"/>
  <c r="BE194"/>
  <c i="6" r="J120"/>
  <c r="BE144"/>
  <c i="3" r="BE186"/>
  <c r="BE231"/>
  <c r="BE238"/>
  <c r="BE242"/>
  <c r="BE256"/>
  <c r="BE260"/>
  <c i="5" r="BE151"/>
  <c r="BE193"/>
  <c i="6" r="J89"/>
  <c r="F92"/>
  <c r="BE128"/>
  <c r="BE138"/>
  <c r="BE142"/>
  <c r="BE143"/>
  <c r="BE170"/>
  <c i="2" r="BE123"/>
  <c i="3" r="BE142"/>
  <c r="BE160"/>
  <c r="BE178"/>
  <c r="BE183"/>
  <c r="BE190"/>
  <c r="BE197"/>
  <c r="BE207"/>
  <c r="BE259"/>
  <c r="BE270"/>
  <c i="4" r="BE201"/>
  <c r="BE260"/>
  <c r="BE339"/>
  <c i="5" r="BE134"/>
  <c r="BE139"/>
  <c r="BE154"/>
  <c r="BE182"/>
  <c i="6" r="BE145"/>
  <c r="BE150"/>
  <c r="BE152"/>
  <c r="BE166"/>
  <c i="2" r="E106"/>
  <c i="3" r="BE216"/>
  <c r="BE225"/>
  <c r="BE245"/>
  <c r="BE251"/>
  <c r="BE291"/>
  <c r="BE293"/>
  <c r="BE310"/>
  <c i="4" r="E115"/>
  <c r="BE205"/>
  <c r="BE235"/>
  <c r="BE280"/>
  <c r="BE286"/>
  <c r="BE337"/>
  <c i="5" r="BE150"/>
  <c r="BE158"/>
  <c r="BE166"/>
  <c r="BE176"/>
  <c r="BE178"/>
  <c r="BE189"/>
  <c i="6" r="BE169"/>
  <c r="BE174"/>
  <c i="2" r="BE117"/>
  <c i="3" r="BE129"/>
  <c r="BE146"/>
  <c r="BE176"/>
  <c r="BE195"/>
  <c r="BE208"/>
  <c r="BE212"/>
  <c r="BE229"/>
  <c r="BE234"/>
  <c r="BE257"/>
  <c r="BE281"/>
  <c i="4" r="J122"/>
  <c r="BE240"/>
  <c r="BE243"/>
  <c r="BE264"/>
  <c r="BE310"/>
  <c r="BE338"/>
  <c i="5" r="BE125"/>
  <c r="BE126"/>
  <c r="BE140"/>
  <c r="BE142"/>
  <c r="BE143"/>
  <c r="BE146"/>
  <c r="BE161"/>
  <c r="BE168"/>
  <c i="6" r="E85"/>
  <c r="BE147"/>
  <c r="BE171"/>
  <c r="BE181"/>
  <c r="BE185"/>
  <c i="2" r="BE124"/>
  <c i="3" r="E85"/>
  <c r="BE166"/>
  <c r="BE179"/>
  <c r="BE205"/>
  <c r="BE215"/>
  <c r="BE237"/>
  <c r="BE243"/>
  <c r="BE249"/>
  <c r="BE286"/>
  <c r="BE288"/>
  <c r="BE292"/>
  <c r="BE309"/>
  <c i="4" r="BE141"/>
  <c r="BE232"/>
  <c i="5" r="BE186"/>
  <c r="BE192"/>
  <c i="6" r="BE126"/>
  <c r="BE136"/>
  <c r="BE139"/>
  <c r="BE160"/>
  <c r="BE177"/>
  <c r="BE195"/>
  <c r="BE196"/>
  <c i="3" r="BE140"/>
  <c r="BE306"/>
  <c r="BE323"/>
  <c i="4" r="BE146"/>
  <c r="BE163"/>
  <c r="BE176"/>
  <c r="BE185"/>
  <c r="BE317"/>
  <c r="BE321"/>
  <c i="5" r="BE136"/>
  <c r="BE160"/>
  <c r="BE190"/>
  <c i="6" r="BE156"/>
  <c r="BE161"/>
  <c r="BE162"/>
  <c r="BE168"/>
  <c r="BE179"/>
  <c r="BE184"/>
  <c r="BE188"/>
  <c r="BE191"/>
  <c r="BE192"/>
  <c r="BE194"/>
  <c r="BK146"/>
  <c r="J146"/>
  <c r="J100"/>
  <c i="4" r="F37"/>
  <c i="1" r="BD97"/>
  <c i="2" r="F36"/>
  <c i="1" r="BC95"/>
  <c i="3" r="F37"/>
  <c i="1" r="BD96"/>
  <c i="6" r="F35"/>
  <c i="1" r="BB99"/>
  <c i="6" r="F34"/>
  <c i="1" r="BA99"/>
  <c i="2" r="F34"/>
  <c i="1" r="BA95"/>
  <c i="2" r="F35"/>
  <c i="1" r="BB95"/>
  <c i="5" r="F36"/>
  <c i="1" r="BC98"/>
  <c i="2" r="J34"/>
  <c i="1" r="AW95"/>
  <c i="3" r="J34"/>
  <c i="1" r="AW96"/>
  <c i="5" r="F35"/>
  <c i="1" r="BB98"/>
  <c i="2" r="F37"/>
  <c i="1" r="BD95"/>
  <c i="6" r="J34"/>
  <c i="1" r="AW99"/>
  <c i="3" r="F35"/>
  <c i="1" r="BB96"/>
  <c i="6" r="F36"/>
  <c i="1" r="BC99"/>
  <c i="3" r="F36"/>
  <c i="1" r="BC96"/>
  <c i="4" r="F36"/>
  <c i="1" r="BC97"/>
  <c i="4" r="J34"/>
  <c i="1" r="AW97"/>
  <c i="6" r="F37"/>
  <c i="1" r="BD99"/>
  <c i="3" r="F34"/>
  <c i="1" r="BA96"/>
  <c i="5" r="F37"/>
  <c i="1" r="BD98"/>
  <c i="4" r="F34"/>
  <c i="1" r="BA97"/>
  <c i="4" r="F35"/>
  <c i="1" r="BB97"/>
  <c i="5" r="J34"/>
  <c i="1" r="AW98"/>
  <c i="5" r="F34"/>
  <c i="1" r="BA98"/>
  <c i="5" l="1" r="P123"/>
  <c r="P122"/>
  <c i="1" r="AU98"/>
  <c i="6" r="R124"/>
  <c r="R123"/>
  <c r="P124"/>
  <c r="P123"/>
  <c i="1" r="AU99"/>
  <c i="6" r="T124"/>
  <c r="T123"/>
  <c i="3" r="R125"/>
  <c r="R124"/>
  <c i="5" r="BK123"/>
  <c r="BK122"/>
  <c r="J122"/>
  <c r="J96"/>
  <c r="R123"/>
  <c r="R122"/>
  <c i="3" r="P125"/>
  <c r="P124"/>
  <c i="1" r="AU96"/>
  <c i="3" r="T125"/>
  <c r="T124"/>
  <c i="4" r="BK126"/>
  <c r="BK125"/>
  <c r="J125"/>
  <c r="J96"/>
  <c r="BK292"/>
  <c r="J292"/>
  <c r="J104"/>
  <c i="5" r="J124"/>
  <c r="J98"/>
  <c i="3" r="J126"/>
  <c r="J98"/>
  <c r="BK124"/>
  <c r="J124"/>
  <c r="J96"/>
  <c i="6" r="BK124"/>
  <c r="BK123"/>
  <c r="J123"/>
  <c r="J96"/>
  <c i="2" r="F33"/>
  <c i="1" r="AZ95"/>
  <c i="3" r="J33"/>
  <c i="1" r="AV96"/>
  <c r="AT96"/>
  <c i="2" r="J33"/>
  <c i="1" r="AV95"/>
  <c r="AT95"/>
  <c r="BB94"/>
  <c r="AX94"/>
  <c i="6" r="J33"/>
  <c i="1" r="AV99"/>
  <c r="AT99"/>
  <c i="5" r="F33"/>
  <c i="1" r="AZ98"/>
  <c r="BD94"/>
  <c r="W33"/>
  <c i="3" r="F33"/>
  <c i="1" r="AZ96"/>
  <c i="2" r="J30"/>
  <c i="1" r="AG95"/>
  <c r="AN95"/>
  <c i="4" r="J33"/>
  <c i="1" r="AV97"/>
  <c r="AT97"/>
  <c r="BC94"/>
  <c r="W32"/>
  <c r="BA94"/>
  <c r="W30"/>
  <c i="6" r="F33"/>
  <c i="1" r="AZ99"/>
  <c i="5" r="J33"/>
  <c i="1" r="AV98"/>
  <c r="AT98"/>
  <c i="4" r="F33"/>
  <c i="1" r="AZ97"/>
  <c i="2" l="1" r="J39"/>
  <c i="4" r="J126"/>
  <c r="J97"/>
  <c i="5" r="J123"/>
  <c r="J97"/>
  <c i="6" r="J124"/>
  <c r="J97"/>
  <c i="1" r="AU94"/>
  <c r="AY94"/>
  <c i="3" r="J30"/>
  <c i="1" r="AG96"/>
  <c r="AN96"/>
  <c i="5" r="J30"/>
  <c i="1" r="AG98"/>
  <c r="AN98"/>
  <c r="AZ94"/>
  <c r="AV94"/>
  <c r="AK29"/>
  <c r="W31"/>
  <c r="AW94"/>
  <c r="AK30"/>
  <c i="6" r="J30"/>
  <c i="1" r="AG99"/>
  <c r="AN99"/>
  <c i="4" r="J30"/>
  <c i="1" r="AG97"/>
  <c r="AN97"/>
  <c i="3" l="1" r="J39"/>
  <c i="6" r="J39"/>
  <c i="4" r="J39"/>
  <c i="5" r="J39"/>
  <c i="1" r="AT94"/>
  <c r="W29"/>
  <c r="AG94"/>
  <c r="AN94"/>
  <c l="1" r="AK26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<sst xmlns="http://schemas.openxmlformats.org/spreadsheetml/2006/main">
  <si>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</si>
  <si>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</si>
  <si>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</si>
  <si>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</si>
  <si>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</si>
  <si>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{94dc1ea8-4be8-4e0d-a606-326288d0b431}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</si>
  <si>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</si>
  <si>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</si>
  <si>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</si>
  <si>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</si>
  <si>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</si>
  <si>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</si>
  <si>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</si>
  <si>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</si>
  <si>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01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</si>
  <si>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</si>
  <si>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</si>
  <si>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ZPEVNĚNÉ PLOCHY V LOKALITĚ BŘEZINSKÁ - 2. část</t>
  </si>
  <si>
    <t>KSO:</t>
  </si>
  <si>
    <t>CC-CZ:</t>
  </si>
  <si>
    <t>Místo:</t>
  </si>
  <si>
    <t>Petřvald</t>
  </si>
  <si>
    <t>Datum:</t>
  </si>
  <si>
    <t>15. 12. 2021</t>
  </si>
  <si>
    <t>Zadavatel:</t>
  </si>
  <si>
    <t>IČ:</t>
  </si>
  <si>
    <t>00297593</t>
  </si>
  <si>
    <t>Město Petřvald</t>
  </si>
  <si>
    <t>DIČ:</t>
  </si>
  <si>
    <t>Uchazeč:</t>
  </si>
  <si>
    <t>Vyplň údaj</t>
  </si>
  <si>
    <t>Projektant:</t>
  </si>
  <si>
    <t>01081608</t>
  </si>
  <si>
    <t>Ing. Pavol Lipták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</si>
  <si>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</si>
  <si>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</si>
  <si>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</si>
  <si>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</si>
  <si>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</si>
  <si>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</si>
  <si>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</si>
  <si>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</si>
  <si>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</si>
  <si>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</si>
  <si>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</si>
  <si>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</si>
  <si>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</si>
  <si>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</si>
  <si>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</si>
  <si>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</si>
  <si>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</si>
  <si>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</si>
  <si>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</si>
  <si>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</si>
  <si>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</si>
  <si>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</si>
  <si>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</si>
  <si>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</si>
  <si>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</si>
  <si>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</si>
  <si>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</si>
  <si>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</si>
  <si>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</si>
  <si>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</si>
  <si>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</si>
  <si>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</si>
  <si>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</si>
  <si>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</si>
  <si>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</si>
  <si>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</si>
  <si>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</si>
  <si>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</si>
  <si>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</si>
  <si>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</si>
  <si>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</si>
  <si>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</si>
  <si>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</si>
  <si>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</si>
  <si>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</si>
  <si>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</si>
  <si>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</si>
  <si>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</si>
  <si>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</si>
  <si>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VRN</t>
  </si>
  <si>
    <t>Vedlejší rozpočtové náklady</t>
  </si>
  <si>
    <t>STA</t>
  </si>
  <si>
    <t>1</t>
  </si>
  <si>
    <t>{59411bea-c72e-49ff-b85f-1f3c3cbad6ef}</t>
  </si>
  <si>
    <t>2</t>
  </si>
  <si>
    <t>SO102</t>
  </si>
  <si>
    <t>ODSTAVNÉ PARKOVACÍ PLOCHY</t>
  </si>
  <si>
    <t>{231d1839-eb60-450b-ae91-c4a6f218d304}</t>
  </si>
  <si>
    <t>SO103</t>
  </si>
  <si>
    <t>PŘÍSTUPOVÉ CHODNÍKY A STÁNÍ KONTEJNERŮ</t>
  </si>
  <si>
    <t>{5701fad6-ba79-45d7-846b-c693526dc50f}</t>
  </si>
  <si>
    <t>SO104</t>
  </si>
  <si>
    <t>REKONSTRUKCE PANELOVÉ KOMUNIKACE</t>
  </si>
  <si>
    <t>{cb15816f-432d-4600-b007-1e283b8586aa}</t>
  </si>
  <si>
    <t>SO105</t>
  </si>
  <si>
    <t>OPRAVA MÍSTNÍCH KOMUNIKACÍ</t>
  </si>
  <si>
    <t>{5d7b4205-5b75-47f1-a64e-f89b8ab01479}</t>
  </si>
  <si>
    <t>KRYCÍ LIST SOUPISU PRACÍ</t>
  </si>
  <si>
    <t>Objekt:</t>
  </si>
  <si>
    <t>VRN - Vedlejší rozpočtové náklady</t>
  </si>
  <si>
    <t>REKAPITULACE ČLENĚNÍ SOUPISU PRACÍ</t>
  </si>
  <si>
    <t>Kód dílu - Popis</t>
  </si>
  <si>
    <t>Cena celkem [CZK]</t>
  </si>
  <si>
    <t>Náklady ze soupisu prací</t>
  </si>
  <si>
    <t>-1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</si>
  <si>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</si>
  <si>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</si>
  <si>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</si>
  <si>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</si>
  <si>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</si>
  <si>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</si>
  <si>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</si>
  <si>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</si>
  <si>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</si>
  <si>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</si>
  <si>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</si>
  <si>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</si>
  <si>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</si>
  <si>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M</t>
  </si>
  <si>
    <t xml:space="preserve">Aktualizace dokladových částí  projektové  dokumentace</t>
  </si>
  <si>
    <t>kpl</t>
  </si>
  <si>
    <t>8</t>
  </si>
  <si>
    <t>ROZPOCET</t>
  </si>
  <si>
    <t>4</t>
  </si>
  <si>
    <t>-709398186</t>
  </si>
  <si>
    <t>Dočasné dopravní značení a čištění tohoto značení po dobu realizace akce</t>
  </si>
  <si>
    <t>-177968878</t>
  </si>
  <si>
    <t>3</t>
  </si>
  <si>
    <t>Zařízení staveniště zhotovitele</t>
  </si>
  <si>
    <t>772531214</t>
  </si>
  <si>
    <t>Statické zatěžovací zkoušky zhutnění</t>
  </si>
  <si>
    <t>821703492</t>
  </si>
  <si>
    <t>5</t>
  </si>
  <si>
    <t>Geodetické zaměření skutečného provedení</t>
  </si>
  <si>
    <t>1534709409</t>
  </si>
  <si>
    <t>6</t>
  </si>
  <si>
    <t>Zpracování dokumentace skutečného provedení stavby</t>
  </si>
  <si>
    <t>1495415857</t>
  </si>
  <si>
    <t>7</t>
  </si>
  <si>
    <t>Zajištění stanovení trvalého dopravního značení</t>
  </si>
  <si>
    <t>-418049262</t>
  </si>
  <si>
    <t>Vytýčení stávajících inženýrských sítí.</t>
  </si>
  <si>
    <t>2039980535</t>
  </si>
  <si>
    <t>SO102 - ODSTAVNÉ PARKOVACÍ PLOCHY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</si>
  <si>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</si>
  <si>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</si>
  <si>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</si>
  <si>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</si>
  <si>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</si>
  <si>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</si>
  <si>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</si>
  <si>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</si>
  <si>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</si>
  <si>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</si>
  <si>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</si>
  <si>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K</t>
  </si>
  <si>
    <t>111251101</t>
  </si>
  <si>
    <t>Odstranění křovin a stromů průměru kmene do 100 mm i s kořeny sklonu terénu do 1:5 z celkové plochy do 100 m2 strojně</t>
  </si>
  <si>
    <t>m2</t>
  </si>
  <si>
    <t>2054294783</t>
  </si>
  <si>
    <t>VV</t>
  </si>
  <si>
    <t>"P4" 15 + "P5" 2 + "P8a" 1</t>
  </si>
  <si>
    <t>112101121</t>
  </si>
  <si>
    <t>Odstranění stromů jehličnatých průměru kmene do 300 mm</t>
  </si>
  <si>
    <t>kus</t>
  </si>
  <si>
    <t>-1900736706</t>
  </si>
  <si>
    <t xml:space="preserve">"P3  - smrk 2 kmeny obvod 72 a 59 cm, smrk obvod 39 cm, borovice obvod 72 cm" 3</t>
  </si>
  <si>
    <t>"P4 - smrk obvod 55cm, borovice obvod 76cm" 2</t>
  </si>
  <si>
    <t>"P7 - smrk 2 kmeny obvod 48 a 42 cm, smrk obvod 54 cm, borovice obvod 79 cm" 3</t>
  </si>
  <si>
    <t>Součet</t>
  </si>
  <si>
    <t>112101122</t>
  </si>
  <si>
    <t>Odstranění stromů jehličnatých průměru kmene do 500 mm</t>
  </si>
  <si>
    <t>-1296997934</t>
  </si>
  <si>
    <t>"P4 - borovice obvod 141cm" 1</t>
  </si>
  <si>
    <t>112201101</t>
  </si>
  <si>
    <t>Odstranění pařezů D do 300 mm</t>
  </si>
  <si>
    <t>-881822747</t>
  </si>
  <si>
    <t>112251102</t>
  </si>
  <si>
    <t>Odstranění pařezů D do 500 mm</t>
  </si>
  <si>
    <t>1474185907</t>
  </si>
  <si>
    <t>113106132</t>
  </si>
  <si>
    <t>Rozebrání dlažeb z betonových nebo kamenných dlaždic komunikací pro pěší strojně pl do 50 m2</t>
  </si>
  <si>
    <t>-8927748</t>
  </si>
  <si>
    <t>"P4" 2,5</t>
  </si>
  <si>
    <t>113106192</t>
  </si>
  <si>
    <t>Rozebrání vozovek ze silničních dílců se spárami zalitými cementovou maltou strojně pl do 50 m2</t>
  </si>
  <si>
    <t>1481023043</t>
  </si>
  <si>
    <t>"P9a"42</t>
  </si>
  <si>
    <t>113107342</t>
  </si>
  <si>
    <t>Odstranění podkladu živičného tl 100 mm strojně pl do 50 m2</t>
  </si>
  <si>
    <t>1271138946</t>
  </si>
  <si>
    <t xml:space="preserve">"P3" 30 + "P4" 25 +  "P5" 61 + "P6" 8 + "P7" 21 + "P8a" 30 + "P9a" 49 + "P11" 30</t>
  </si>
  <si>
    <t>9</t>
  </si>
  <si>
    <t>113202111</t>
  </si>
  <si>
    <t>Vytrhání obrub krajníků obrubníků stojatých</t>
  </si>
  <si>
    <t>m</t>
  </si>
  <si>
    <t>1739785000</t>
  </si>
  <si>
    <t>"P3" 25,0 + "P4" 33,1 + "P5 a P6" 21,8 + 39,5 + 0,8 + 0,7 + 4,5 + 5,6 + 2,3 + "P7" 28,8 + "P8" 32,2 + "P9 a P11" 56,0 + "P10" 7,5</t>
  </si>
  <si>
    <t>10</t>
  </si>
  <si>
    <t>122202202</t>
  </si>
  <si>
    <t>Odkopávky a prokopávky nezapažené pro silnice objemu do 1000 m3 v hornině tř. 3</t>
  </si>
  <si>
    <t>m3</t>
  </si>
  <si>
    <t>1472001795</t>
  </si>
  <si>
    <t xml:space="preserve">"P3 pod vybour. asf." 27,8*0,28 + "P3  v zeleni" 57,8*0,38</t>
  </si>
  <si>
    <t xml:space="preserve">"P4 pod vybour. asf." 25,1*0,32  + "P4  v zeleni" 87,1*0,42 + 3,0*0,42</t>
  </si>
  <si>
    <t xml:space="preserve">"P5 pod vybour. asf." 60,5*0,32  + "P5  v zeleni" 55,1*0,42 </t>
  </si>
  <si>
    <t xml:space="preserve">"P6 pod vybour. asf." 6,5*0,32 + "P6  v zeleni" 7,2*0,42</t>
  </si>
  <si>
    <t xml:space="preserve">"P7 pod vybour. asf." 20,0*0,32  + "P7  v zeleni" 87,7*0,42 + 9,0*0,42</t>
  </si>
  <si>
    <t xml:space="preserve">"P8a pod vybour. asf." 29,6 *0,32 + "P8a  v zeleni" 78,1*0,42</t>
  </si>
  <si>
    <t>"P8b v zeleni" 29,6*0,42 + 4,4*0,42</t>
  </si>
  <si>
    <t xml:space="preserve">"P9a pod vybour. asf. a pod panely" 66,2 *0,32 + "P9a  v zeleni" 41,8*0,42</t>
  </si>
  <si>
    <t>"P9b" 29,6*0,42 + 1,7*0,42</t>
  </si>
  <si>
    <t>"P10" 14,8*0,42</t>
  </si>
  <si>
    <t xml:space="preserve">"P11 pod vybour. asf." 29,1*0,32 + "P10  v zeleni" 5,1*0,42</t>
  </si>
  <si>
    <t>"odkop sanační vrstvy, uvažováno 100% zpevn.ploch" 739,4 "m2" * 0,4 "m"</t>
  </si>
  <si>
    <t>11</t>
  </si>
  <si>
    <t>12220R01</t>
  </si>
  <si>
    <t>Příplatek k odkopávkám a prokopávkám pro silnice v hornině tř. 3 za lepivost</t>
  </si>
  <si>
    <t>1012632244</t>
  </si>
  <si>
    <t>12</t>
  </si>
  <si>
    <t>120001101</t>
  </si>
  <si>
    <t>Příplatek za ztížení odkopávky nebo prokopávky v blízkosti inženýrských sítí</t>
  </si>
  <si>
    <t>625314936</t>
  </si>
  <si>
    <t>"P5 - teplovod Veolie" 5,2*2,5*0,32</t>
  </si>
  <si>
    <t>"P7 - teplovod Veolie" 5,2*2,5*0,32</t>
  </si>
  <si>
    <t>"P9b - vodovod SmVaK" 1,9*2,1*0,42</t>
  </si>
  <si>
    <t>13</t>
  </si>
  <si>
    <t>132201101</t>
  </si>
  <si>
    <t>Hloubení rýh š do 600 mm v hornině tř. 3 objemu do 100 m3</t>
  </si>
  <si>
    <t>1004301532</t>
  </si>
  <si>
    <t>"P3 drenáž_rýha" 17,4 *0,4*0,3 + 3,8 * 0,6 * 0,8</t>
  </si>
  <si>
    <t>"P4 drenáž_rýha" 20,5*0,4*0,3</t>
  </si>
  <si>
    <t>"P5 drenáž_rýha" 20,9*0,4*0,3</t>
  </si>
  <si>
    <t>"P7 drenáž_rýha" 20,9*0,4*0,3</t>
  </si>
  <si>
    <t>"P8 drenáž_rýha" 26,2*0,4*0,3</t>
  </si>
  <si>
    <t>"P9 drenáž_rýha" 26,2*0,4*0,3</t>
  </si>
  <si>
    <t>"P11 drenáž_rýha" 7,2*0,4*0,3</t>
  </si>
  <si>
    <t>14</t>
  </si>
  <si>
    <t>132201109</t>
  </si>
  <si>
    <t>Příplatek za lepivost k hloubení rýh š do 600 mm v hornině tř. 3</t>
  </si>
  <si>
    <t>-1808088863</t>
  </si>
  <si>
    <t>133201101</t>
  </si>
  <si>
    <t>Hloubení šachet v hornině tř. 3 objemu do 100 m3</t>
  </si>
  <si>
    <t>-1961835815</t>
  </si>
  <si>
    <t>"2,5m3/vpust" 5*2,5</t>
  </si>
  <si>
    <t>16</t>
  </si>
  <si>
    <t>133201109</t>
  </si>
  <si>
    <t>Příplatek za lepivost u hloubení šachet v hornině tř. 3</t>
  </si>
  <si>
    <t>-309251873</t>
  </si>
  <si>
    <t>17</t>
  </si>
  <si>
    <t>162701105</t>
  </si>
  <si>
    <t>Vodorovné přemístění do 10000 m výkopku/sypaniny z horniny tř. 1 až 4</t>
  </si>
  <si>
    <t>-1950834628</t>
  </si>
  <si>
    <t>"odkopávky" 592,112 + "hloubeni_ryh" 18,540 + "hloubení šachet" 12,5</t>
  </si>
  <si>
    <t>18</t>
  </si>
  <si>
    <t>171201211</t>
  </si>
  <si>
    <t>Poplatek za uložení stavebního odpadu - zeminy a kameniva na skládce</t>
  </si>
  <si>
    <t>t</t>
  </si>
  <si>
    <t>2133099989</t>
  </si>
  <si>
    <t>623,152*2 'Přepočtené koeficientem množství</t>
  </si>
  <si>
    <t>19</t>
  </si>
  <si>
    <t>174101101</t>
  </si>
  <si>
    <t>Zásyp jam, šachet rýh nebo kolem objektů sypaninou se zhutněním</t>
  </si>
  <si>
    <t>-431644722</t>
  </si>
  <si>
    <t xml:space="preserve">"obsyp UV tl. 30cm a dno tl 10cm -  1,5m3/UV" 5*1,5</t>
  </si>
  <si>
    <t>20</t>
  </si>
  <si>
    <t>58331200</t>
  </si>
  <si>
    <t>štěrkopísek netříděný zásypový</t>
  </si>
  <si>
    <t>1837983955</t>
  </si>
  <si>
    <t>181951102</t>
  </si>
  <si>
    <t>Úprava pláně v hornině tř. 1 až 4 se zhutněním</t>
  </si>
  <si>
    <t>-1192653366</t>
  </si>
  <si>
    <t>22</t>
  </si>
  <si>
    <t>181111111</t>
  </si>
  <si>
    <t>Plošná úprava terénu do 500 m2 zemina tř 1 až 4 nerovnosti do 100 mm v rovinně a svahu do 1:5</t>
  </si>
  <si>
    <t>-778637656</t>
  </si>
  <si>
    <t xml:space="preserve">"P3" 15 + "P4" 19 + "P5 a P6" 25 + "P7" 16 + "P8a a P8b" 25 + "P9a, P9b" 46 + "P10" 3 + "P11"  10 + "rezerva" 25</t>
  </si>
  <si>
    <t>23</t>
  </si>
  <si>
    <t>183405211</t>
  </si>
  <si>
    <t>Výsev trávníku hydroosevem na ornici</t>
  </si>
  <si>
    <t>-1176532982</t>
  </si>
  <si>
    <t>24</t>
  </si>
  <si>
    <t>00572410</t>
  </si>
  <si>
    <t>osivo směs travní parková</t>
  </si>
  <si>
    <t>kg</t>
  </si>
  <si>
    <t>548557618</t>
  </si>
  <si>
    <t>184*0,025</t>
  </si>
  <si>
    <t>Zakládání</t>
  </si>
  <si>
    <t>25</t>
  </si>
  <si>
    <t>211561111</t>
  </si>
  <si>
    <t>Výplň odvodňovacích žeber nebo trativodů kamenivem hrubým drceným frakce 4 až 16 mm</t>
  </si>
  <si>
    <t>-429549843</t>
  </si>
  <si>
    <t>143,1 "m" * 0,12 "m3/m"</t>
  </si>
  <si>
    <t>26</t>
  </si>
  <si>
    <t>211971122</t>
  </si>
  <si>
    <t>Zřízení opláštění žeber nebo trativodů geotextilií v rýze nebo zářezu přes 1:2 š přes 2,5 m</t>
  </si>
  <si>
    <t>914868417</t>
  </si>
  <si>
    <t>143,1 "m" * 1,5 "m"</t>
  </si>
  <si>
    <t>27</t>
  </si>
  <si>
    <t>69311198</t>
  </si>
  <si>
    <t xml:space="preserve">geotextilie netkaná separační, ochranná, filtrační, drenážní  PES(70%)+PP(30%) 250g/m2</t>
  </si>
  <si>
    <t>58175391</t>
  </si>
  <si>
    <t>214,650 "ztratné a překrytí 5%"</t>
  </si>
  <si>
    <t>214,65*1,05 'Přepočtené koeficientem množství</t>
  </si>
  <si>
    <t>28</t>
  </si>
  <si>
    <t>212572111</t>
  </si>
  <si>
    <t>Lože pro trativody ze štěrkopísku tříděného</t>
  </si>
  <si>
    <t>-1918633371</t>
  </si>
  <si>
    <t>143,1*0,4*0,05</t>
  </si>
  <si>
    <t>29</t>
  </si>
  <si>
    <t>212755214</t>
  </si>
  <si>
    <t>Trativody z drenážních trubek plastových flexibilních D 100 mm bez lože</t>
  </si>
  <si>
    <t>-2003404114</t>
  </si>
  <si>
    <t>"P3" 21,2 + "P4" 20,5 + "P5" 20,9 + "P7" 20,9 + "P8" 26,2 + "P9" 26,2 + "P11" 7,2</t>
  </si>
  <si>
    <t>Komunikace pozemní</t>
  </si>
  <si>
    <t>30</t>
  </si>
  <si>
    <t>565145111</t>
  </si>
  <si>
    <t>Asfaltový beton vrstva podkladní ACP 16 (obalované kamenivo OKS) tl 60 mm š do 3 m</t>
  </si>
  <si>
    <t>744340929</t>
  </si>
  <si>
    <t>"P3" 1,5 + "P6" 12,2</t>
  </si>
  <si>
    <t>31</t>
  </si>
  <si>
    <t>573191111</t>
  </si>
  <si>
    <t>Postřik infiltrační kationaktivní emulzí v množství 1 kg/m2</t>
  </si>
  <si>
    <t>-611529121</t>
  </si>
  <si>
    <t>32</t>
  </si>
  <si>
    <t>573211107</t>
  </si>
  <si>
    <t>Postřik živičný spojovací z asfaltu v množství 0,30 kg/m2</t>
  </si>
  <si>
    <t>897639355</t>
  </si>
  <si>
    <t>33</t>
  </si>
  <si>
    <t>577144111</t>
  </si>
  <si>
    <t>Asfaltový beton vrstva obrusná ACO 11 (ABS) tř. I tl 50 mm š do 3 m z nemodifikovaného asfaltu</t>
  </si>
  <si>
    <t>-1049713133</t>
  </si>
  <si>
    <t>34</t>
  </si>
  <si>
    <t>584121111</t>
  </si>
  <si>
    <t>Osazení silničních dílců z ŽB do lože z kameniva těženého tl 40 mm</t>
  </si>
  <si>
    <t>-511586860</t>
  </si>
  <si>
    <t>"ochranné pásmo veolia" "P5" 2 *3,0*2,0 + "P7" 2 *3,0*2,0</t>
  </si>
  <si>
    <t>35</t>
  </si>
  <si>
    <t>59381004</t>
  </si>
  <si>
    <t>panel silniční 300x200x15 cm</t>
  </si>
  <si>
    <t>-1193396324</t>
  </si>
  <si>
    <t>36</t>
  </si>
  <si>
    <t>593532112</t>
  </si>
  <si>
    <t>Kladení dlažby z plastových vegetačních dlaždic pozemních komunikací se zámkem tl 60 mm pl 100 m2 včetně vyplnění otvorů fr. 2/4 - 4/6</t>
  </si>
  <si>
    <t>-344062409</t>
  </si>
  <si>
    <t xml:space="preserve">"P3" 81,1 + "P4" 102,5 + "P5" 102,5 + "P7" 102,5  + "P8a" 102,5 + "P8b" 27,5 + "P9a" 102,5 + "P9b" 27,5 + "P11" 31,8</t>
  </si>
  <si>
    <t>37</t>
  </si>
  <si>
    <t>56485R01</t>
  </si>
  <si>
    <t>LOŽE MŘÍŽKY - DRŤ FR. 2/4-4/6 S ABSORBENTEM ROPNÝCH PRODUKTŮ V POMĚRU 1 : 6 včetně dodávky sorbentu a promíchání</t>
  </si>
  <si>
    <t>811934021</t>
  </si>
  <si>
    <t>38</t>
  </si>
  <si>
    <t>56245141</t>
  </si>
  <si>
    <t>dlažba zatravňovací recyklovaný PE nosnost 350 t/m2 330x330x50mm</t>
  </si>
  <si>
    <t>-1616083470</t>
  </si>
  <si>
    <t>680,4*1,03 'Přepočtené koeficientem množství</t>
  </si>
  <si>
    <t>39</t>
  </si>
  <si>
    <t>919726123R1</t>
  </si>
  <si>
    <t xml:space="preserve">Sorpční netkaná textilie (Reo Fb)  400 g/m2 (dodávka + pokládka)</t>
  </si>
  <si>
    <t>-2054657792</t>
  </si>
  <si>
    <t>680,4 "přesahy a ztratné 10%"</t>
  </si>
  <si>
    <t>680,4*1,1 'Přepočtené koeficientem množství</t>
  </si>
  <si>
    <t>40</t>
  </si>
  <si>
    <t>564851111</t>
  </si>
  <si>
    <t>Podklad ze štěrkodrtě ŠD tl 150 mm, 0/32</t>
  </si>
  <si>
    <t>-1755679919</t>
  </si>
  <si>
    <t>"konstrukce K2" 680,4</t>
  </si>
  <si>
    <t>"konstrukce K1" "P4" 3,0 + "P5" 1,2+8,0 + "P6" 12,2 + "P7" 9,0 + "P8b" 4,4 + "P9b" 1,7 + "P10" 14,8</t>
  </si>
  <si>
    <t>41</t>
  </si>
  <si>
    <t>564861111R01</t>
  </si>
  <si>
    <t>Podklad ze štěrkodrtě ŠD tl 200 mm, 0/63</t>
  </si>
  <si>
    <t>1541386827</t>
  </si>
  <si>
    <t>"konstrukce K1 + K2" 734,7 + "pod obrubníky" 139,0*0,2 + "chodníček ke klepači u P4 - konstrukce K3" 4,7</t>
  </si>
  <si>
    <t>42</t>
  </si>
  <si>
    <t>564971315R03</t>
  </si>
  <si>
    <t xml:space="preserve">Podklad z betonového recyklátu  tl. 400 mm, 0/63</t>
  </si>
  <si>
    <t>-1407392512</t>
  </si>
  <si>
    <t>"sanační vrstvy, uvažováno 100% zpevn.ploch" "konstrukce K1 + K2" 734,7 + "konstrukce K3" 4,7</t>
  </si>
  <si>
    <t>43</t>
  </si>
  <si>
    <t>596211110</t>
  </si>
  <si>
    <t>Kladení zámkové dlažby komunikací pro pěší tl 60 mm skupiny A pl do 50 m2</t>
  </si>
  <si>
    <t>1140207909</t>
  </si>
  <si>
    <t>"P4" 4,4</t>
  </si>
  <si>
    <t>44</t>
  </si>
  <si>
    <t>DTN.0007420.URS</t>
  </si>
  <si>
    <t>dlažba zámková IČKO přírodní 19,6x16,1x6cm</t>
  </si>
  <si>
    <t>1853480769</t>
  </si>
  <si>
    <t>4,4*1,05 'Přepočtené koeficientem množství</t>
  </si>
  <si>
    <t>Trubní vedení</t>
  </si>
  <si>
    <t>45</t>
  </si>
  <si>
    <t>895941111</t>
  </si>
  <si>
    <t>Zřízení vpusti kanalizační uliční z betonových dílců typ UV-50 normální</t>
  </si>
  <si>
    <t>95163751</t>
  </si>
  <si>
    <t>46</t>
  </si>
  <si>
    <t>BTL.0006311.URS</t>
  </si>
  <si>
    <t>prstenec betonový pro uliční vpusť vyrovnávací TBV-Q 390/60/10a, 39x6x13 cm</t>
  </si>
  <si>
    <t>-1126809322</t>
  </si>
  <si>
    <t>47</t>
  </si>
  <si>
    <t>BTL.0006308.URS</t>
  </si>
  <si>
    <t>skruž betonová pro uliční vpusť horní TBV-Q 450/570/5d, 45x57x5 cm</t>
  </si>
  <si>
    <t>2106403677</t>
  </si>
  <si>
    <t>48</t>
  </si>
  <si>
    <t>592238R01</t>
  </si>
  <si>
    <t xml:space="preserve">skruž betonová pro uliční vpusť v.550mm s výtokem pro PVC KG DN 150 - sifon  TBV-Q 450/570/3z</t>
  </si>
  <si>
    <t>1627117805</t>
  </si>
  <si>
    <t>49</t>
  </si>
  <si>
    <t>BTL.0006304.URS</t>
  </si>
  <si>
    <t>dno betonové pro uliční vpusť s kalovou prohlubní TBV-Q 450/300/2a 45x30x5 cm</t>
  </si>
  <si>
    <t>10293083</t>
  </si>
  <si>
    <t>50</t>
  </si>
  <si>
    <t>89594R02</t>
  </si>
  <si>
    <t xml:space="preserve">Napojení trativodu do tělesa betonových uličních vpustí                   (s odvrtáním, utěsněním)</t>
  </si>
  <si>
    <t>-1044321871</t>
  </si>
  <si>
    <t>51</t>
  </si>
  <si>
    <t>899203112</t>
  </si>
  <si>
    <t>Osazení mříží litinových včetně rámů a košů na bahno pro třídu zatížení B12, C250</t>
  </si>
  <si>
    <t>-1192113470</t>
  </si>
  <si>
    <t>52</t>
  </si>
  <si>
    <t>552M508D</t>
  </si>
  <si>
    <t>MŘÍŽ PLAST 500x500 D 400 ROVASCO pro uliční vpusť</t>
  </si>
  <si>
    <t>-1268675039</t>
  </si>
  <si>
    <t>53</t>
  </si>
  <si>
    <t>59223875</t>
  </si>
  <si>
    <t>koš nízký pro uliční vpusti, žárově zinkovaný plech,pro rám 500/500</t>
  </si>
  <si>
    <t>1845149582</t>
  </si>
  <si>
    <t>54</t>
  </si>
  <si>
    <t>871313121</t>
  </si>
  <si>
    <t>Montáž kanalizačního potrubí z PVC těsněné gumovým kroužkem otevřený výkop sklon do 20 % DN 160, napojení UV in-situ</t>
  </si>
  <si>
    <t>-2009508673</t>
  </si>
  <si>
    <t>"přípojky vpustí" 2,3+0,4+0,4+0,4+0,4"</t>
  </si>
  <si>
    <t>55</t>
  </si>
  <si>
    <t>28611131</t>
  </si>
  <si>
    <t>trubka kanalizační PVC DN 160x1000 mm SN4</t>
  </si>
  <si>
    <t>1100649278</t>
  </si>
  <si>
    <t>56</t>
  </si>
  <si>
    <t>PPL.KGB15087</t>
  </si>
  <si>
    <t>Koleno 87° kanalizační Pipelife KG DN150 PVC</t>
  </si>
  <si>
    <t>1389570021</t>
  </si>
  <si>
    <t>57</t>
  </si>
  <si>
    <t>PPL.KGB15067</t>
  </si>
  <si>
    <t>Koleno 67° kanalizační Pipelife KG DN150 PVC</t>
  </si>
  <si>
    <t>190955379</t>
  </si>
  <si>
    <t>Ostatní konstrukce a práce, bourání</t>
  </si>
  <si>
    <t>58</t>
  </si>
  <si>
    <t>914111111</t>
  </si>
  <si>
    <t>Montáž svislé dopravní značky do velikosti 1 m2 objímkami na sloupek nebo konzolu</t>
  </si>
  <si>
    <t>931235737</t>
  </si>
  <si>
    <t>2,25*4 'Přepočtené koeficientem množství</t>
  </si>
  <si>
    <t>59</t>
  </si>
  <si>
    <t>40445625</t>
  </si>
  <si>
    <t>informativní značky provozní IP8, IP9, IP11-IP13 500x700mm</t>
  </si>
  <si>
    <t>652399798</t>
  </si>
  <si>
    <t>"IP 11b" 8</t>
  </si>
  <si>
    <t>"IP 12+225" 1</t>
  </si>
  <si>
    <t>60</t>
  </si>
  <si>
    <t>914511112</t>
  </si>
  <si>
    <t>Montáž sloupku dopravních značek délky do 3,5 m s betonovým základem a patkou</t>
  </si>
  <si>
    <t>1093553900</t>
  </si>
  <si>
    <t>61</t>
  </si>
  <si>
    <t>40445225</t>
  </si>
  <si>
    <t>sloupek pro dopravní značku Zn D 60mm v 3,5m</t>
  </si>
  <si>
    <t>-1481168787</t>
  </si>
  <si>
    <t>62</t>
  </si>
  <si>
    <t>915231111</t>
  </si>
  <si>
    <t>Vodorovné dopravní značení přechody pro chodce, šipky, symboly bílý plast</t>
  </si>
  <si>
    <t>1547671888</t>
  </si>
  <si>
    <t>"symbol V10f" 1 * 0,25</t>
  </si>
  <si>
    <t>63</t>
  </si>
  <si>
    <t>915621111</t>
  </si>
  <si>
    <t>Předznačení vodorovného plošného značení</t>
  </si>
  <si>
    <t>-1271553363</t>
  </si>
  <si>
    <t>64</t>
  </si>
  <si>
    <t>915R01</t>
  </si>
  <si>
    <t>Osazení plastových parkovacích značek bílých pro vymezení parkovaích míst vč. dodávky univerzální parkovací značky v úrovni zatravňovací dlažby</t>
  </si>
  <si>
    <t>ks</t>
  </si>
  <si>
    <t>1228462406</t>
  </si>
  <si>
    <t>"parkovací pás P3: značka 5,6x5,6 cm, 21ks/4,7m VDZ" 5*35</t>
  </si>
  <si>
    <t>"parkovací pás P4: značka 5,6x5,6 cm, 22ks/5,0m VDZ" 7*37</t>
  </si>
  <si>
    <t>"parkovací pás P5: značka 5,6x5,6 cm, 22ks/5,0m VDZ" 7*37</t>
  </si>
  <si>
    <t>"parkovací pás P7: značka 5,6x5,6 cm, 22ks/5,0m VDZ" 7*37</t>
  </si>
  <si>
    <t>"parkovací pás P8a: značka 5,6x5,6 cm, 22ks/5,0m VDZ" 7*37</t>
  </si>
  <si>
    <t>"parkovací pás P8b: značka 5,6x5,6 cm, 22ks/5,0m VDZ" 1*37</t>
  </si>
  <si>
    <t>"parkovací pás P9a: značka 5,6x5,6 cm, 22ks/5,0m VDZ" 7*37</t>
  </si>
  <si>
    <t>65</t>
  </si>
  <si>
    <t>916131213</t>
  </si>
  <si>
    <t>Osazení silničního obrubníku betonového stojatého s boční opěrou do lože z betonu prostého</t>
  </si>
  <si>
    <t>90432117</t>
  </si>
  <si>
    <t xml:space="preserve">"obrubník ABO 14-10, 10/25" "P3" 3,5 + 4,5 + 17,5 + 4,5 + 1,7 + "P4" 1,6 + 8,2 + 20,5 + 7,7 </t>
  </si>
  <si>
    <t>"obrubník ABO 14-10, 10/25" "P5" 0,7 + 11,6 + 20,5 + 6,9 + 1,7 + 2,0 + "P6" 4,6 + 2,8 + 2,5 + "P7" 0,9 + 1,0 + 5,2 + 20,5 + 5,1 + 1,3</t>
  </si>
  <si>
    <t>"obrubník ABO 14-10, 10/25" "P8a" 5,2 + 20,5 + 5,2 + "P8b" 5,1 + 5,5 + 5,7 + "P9a" 0,9 + 5,5 + 20,5 + 5,2 + "P9b" 5,1 + 5,5 + 5,4</t>
  </si>
  <si>
    <t>"obrubník ABO 14-10, 10/25" "P10" 3,1 + 5,1 + "P11" 1,0 + 4,6 + 7,0 + 5,1 + 2,5</t>
  </si>
  <si>
    <t xml:space="preserve">"obrubník ABO 13-10, 10/20" "P3" 1,8 + 14,3 + 1,3 + "P4" 20,5 + "P5" 1,6 + 20,5 + "P6" 4,6 + 4,5 + "P7" 20,5 + 3,3 </t>
  </si>
  <si>
    <t>"obrubník ABO 13-10, 10/20" "P8a" 20,5 + "P8b" 5,5 + "P9a" 5,8 + 20,5 + "P9b" 5,5 + "P11" 4,9 + 2,2</t>
  </si>
  <si>
    <t>66</t>
  </si>
  <si>
    <t>59217019</t>
  </si>
  <si>
    <t>obrubník betonový 1000x100x200mm (ABO 13-10 )</t>
  </si>
  <si>
    <t>-2066542334</t>
  </si>
  <si>
    <t>92,9 + 64,9</t>
  </si>
  <si>
    <t>157,8*1,02 'Přepočtené koeficientem množství</t>
  </si>
  <si>
    <t>67</t>
  </si>
  <si>
    <t>59217017</t>
  </si>
  <si>
    <t>obrubník betonový 1000x100x250mm (ABO 14-10)</t>
  </si>
  <si>
    <t>1385805433</t>
  </si>
  <si>
    <t>69,7 + 87,3 + 95,3 + 28,4</t>
  </si>
  <si>
    <t>280,7*1,02 'Přepočtené koeficientem množství</t>
  </si>
  <si>
    <t>68</t>
  </si>
  <si>
    <t>916231213</t>
  </si>
  <si>
    <t>Osazení chodníkového obrubníku betonového stojatého s boční opěrou do lože z betonu prostého</t>
  </si>
  <si>
    <t>-562447503</t>
  </si>
  <si>
    <t>"P4" 6,7 + 0,7</t>
  </si>
  <si>
    <t>69</t>
  </si>
  <si>
    <t>59217002</t>
  </si>
  <si>
    <t>obrubník betonový zahradní šedý 1000x60x200mm</t>
  </si>
  <si>
    <t>-1835743332</t>
  </si>
  <si>
    <t>7,184*1,05 'Přepočtené koeficientem množství</t>
  </si>
  <si>
    <t>70</t>
  </si>
  <si>
    <t>966006132</t>
  </si>
  <si>
    <t>Odstranění značek dopravních nebo orientačních se sloupky s betonovými patkami</t>
  </si>
  <si>
    <t>1436436666</t>
  </si>
  <si>
    <t>71</t>
  </si>
  <si>
    <t>919735112</t>
  </si>
  <si>
    <t>Řezání stávajícího živičného krytu hl do 100 mm</t>
  </si>
  <si>
    <t>237245926</t>
  </si>
  <si>
    <t>"P3" 3,5</t>
  </si>
  <si>
    <t>72</t>
  </si>
  <si>
    <t>919112213</t>
  </si>
  <si>
    <t>Řezání spár pro vytvoření komůrky š 10 mm hl 25 mm pro těsnící zálivku v živičném krytu</t>
  </si>
  <si>
    <t>38623033</t>
  </si>
  <si>
    <t>73</t>
  </si>
  <si>
    <t>919121213</t>
  </si>
  <si>
    <t>Těsnění spár zálivkou za studena pro komůrky š 10 mm hl 25 mm bez těsnicího profilu</t>
  </si>
  <si>
    <t>214570230</t>
  </si>
  <si>
    <t>74</t>
  </si>
  <si>
    <t>919731123</t>
  </si>
  <si>
    <t>Zarovnání styčné plochy podkladu nebo krytu živičného tl do 200 mm</t>
  </si>
  <si>
    <t>-669513770</t>
  </si>
  <si>
    <t>75</t>
  </si>
  <si>
    <t>966008R01</t>
  </si>
  <si>
    <t>Bourání uliční vpusti žb konstrukce</t>
  </si>
  <si>
    <t>992953171</t>
  </si>
  <si>
    <t>"stávající vpusti, 1m3/vpust" 5*1</t>
  </si>
  <si>
    <t>76</t>
  </si>
  <si>
    <t>9R01</t>
  </si>
  <si>
    <t>Ochrana vedení - kompletní provedení chráničky dle specifikace PD a TZ vč. všech souvisejících prací a dodávek</t>
  </si>
  <si>
    <t>-818323711</t>
  </si>
  <si>
    <t>"P3 - CETIN, 2 x DN110" 2 * 20,0</t>
  </si>
  <si>
    <t>"P4 - CEZ nn, DN 110" 6,0</t>
  </si>
  <si>
    <t>"P8a - VO, DN110" 22 + "P9a - VO, DN110" 7,0 + 5,0</t>
  </si>
  <si>
    <t xml:space="preserve">"P9a - VO, DN110" 21,5 + "P9a - VO, DN110" 7,0 </t>
  </si>
  <si>
    <t>"P11 - CETIN 2 x DN110" 2*5,5</t>
  </si>
  <si>
    <t>997</t>
  </si>
  <si>
    <t>Přesun sutě</t>
  </si>
  <si>
    <t>77</t>
  </si>
  <si>
    <t>997221551</t>
  </si>
  <si>
    <t>Vodorovná doprava suti ze sypkých materiálů do 1 km</t>
  </si>
  <si>
    <t>-1047480912</t>
  </si>
  <si>
    <t>"suť asfaltová" 254,0*0,22000</t>
  </si>
  <si>
    <t>78</t>
  </si>
  <si>
    <t>997221559</t>
  </si>
  <si>
    <t>Příplatek ZKD 1 km u vodorovné dopravy suti ze sypkých materiálů</t>
  </si>
  <si>
    <t>-2079420108</t>
  </si>
  <si>
    <t>P</t>
  </si>
  <si>
    <t>Poznámka k položce:_x000d_
Uvažováno celkem 10 km</t>
  </si>
  <si>
    <t>55,88*9 'Přepočtené koeficientem množství</t>
  </si>
  <si>
    <t>79</t>
  </si>
  <si>
    <t>997221611</t>
  </si>
  <si>
    <t>Nakládání suti na dopravní prostředky pro vodorovnou dopravu</t>
  </si>
  <si>
    <t>1946773724</t>
  </si>
  <si>
    <t>80</t>
  </si>
  <si>
    <t>997221845</t>
  </si>
  <si>
    <t>Poplatek za uložení na skládce (skládkovné) odpadu asfaltového bez dehtu kód odpadu 170 302</t>
  </si>
  <si>
    <t>1781811268</t>
  </si>
  <si>
    <t>81</t>
  </si>
  <si>
    <t>997221571</t>
  </si>
  <si>
    <t>Vodorovná doprava vybouraných hmot do 1 km</t>
  </si>
  <si>
    <t>617404491</t>
  </si>
  <si>
    <t>"vybourané panely"42,0*0,42500</t>
  </si>
  <si>
    <t>"dlažba" 2,5*0,25500</t>
  </si>
  <si>
    <t>"obruby" 257,8*0,20500</t>
  </si>
  <si>
    <t>"vpusti" 5*2,5</t>
  </si>
  <si>
    <t>82</t>
  </si>
  <si>
    <t>997221579</t>
  </si>
  <si>
    <t>Příplatek ZKD 1 km u vodorovné dopravy vybouraných hmot</t>
  </si>
  <si>
    <t>440274052</t>
  </si>
  <si>
    <t>83,837*9 'Přepočtené koeficientem množství</t>
  </si>
  <si>
    <t>83</t>
  </si>
  <si>
    <t>997221612</t>
  </si>
  <si>
    <t>Nakládání vybouraných hmot na dopravní prostředky pro vodorovnou dopravu</t>
  </si>
  <si>
    <t>-716635311</t>
  </si>
  <si>
    <t>84</t>
  </si>
  <si>
    <t>997221815</t>
  </si>
  <si>
    <t>Poplatek za uložení na skládce (skládkovné) stavebního odpadu betonového kód odpadu 170 101</t>
  </si>
  <si>
    <t>1694722647</t>
  </si>
  <si>
    <t>998</t>
  </si>
  <si>
    <t>Přesun hmot</t>
  </si>
  <si>
    <t>85</t>
  </si>
  <si>
    <t>998225111</t>
  </si>
  <si>
    <t>Přesun hmot pro pozemní komunikace s krytem z kamene, monolitickým betonovým nebo živičným</t>
  </si>
  <si>
    <t>-1108560145</t>
  </si>
  <si>
    <t>86</t>
  </si>
  <si>
    <t>998225194</t>
  </si>
  <si>
    <t>Příplatek k přesunu hmot pro pozemní komunikace s krytem z kamene, živičným, betonovým do 5000 m</t>
  </si>
  <si>
    <t>2070128083</t>
  </si>
  <si>
    <t>87</t>
  </si>
  <si>
    <t>998225195</t>
  </si>
  <si>
    <t>Příplatek k přesunu hmot pro pozemní komunikace s krytem z kamene, živičným, betonovým ZKD 5000 m</t>
  </si>
  <si>
    <t>105015382</t>
  </si>
  <si>
    <t>SO103 - PŘÍSTUPOVÉ CHODNÍKY A STÁNÍ KONTEJNERŮ</t>
  </si>
  <si>
    <t>PSV - Práce a dodávky PSV</t>
  </si>
  <si>
    <t xml:space="preserve">    767 - Konstrukce zámečnické</t>
  </si>
  <si>
    <t>113106123</t>
  </si>
  <si>
    <t>Rozebrání dlažeb ze zámkových dlaždic komunikací pro pěší ručně</t>
  </si>
  <si>
    <t>1312867447</t>
  </si>
  <si>
    <t>"T5" 2,8 + "T6" 2,8</t>
  </si>
  <si>
    <t>"čp1619" 1,5</t>
  </si>
  <si>
    <t>-1909303312</t>
  </si>
  <si>
    <t>"chodník čp1611" 31,7</t>
  </si>
  <si>
    <t>"chodník čp1613" 17,4</t>
  </si>
  <si>
    <t>"chodník čp 1614" 5,6</t>
  </si>
  <si>
    <t>113107182</t>
  </si>
  <si>
    <t>Odstranění podkladu živičného tl 100 mm strojně pl přes 50 do 200 m2</t>
  </si>
  <si>
    <t>2054098464</t>
  </si>
  <si>
    <t>"čp1619" 40 + 12 + "čp1618" 43 + "T2"15 + "čp 1616" 74 + "čp1617" 33</t>
  </si>
  <si>
    <t>"čp1620" 40 + "čp1621" 11,8 + "čp1611" 8 + "T4" 19 + "stáv. plocha kont. u čp1621" 6</t>
  </si>
  <si>
    <t>"čp1619" 1,0 + 17,3 + 4,3 + 2*4,2 + "čp1618" 11,7 + 14,8 + 25 + "T2"12,0</t>
  </si>
  <si>
    <t>"čp1616" 6,1 + 23,0 + 14,5 + 12,5 + 10,6 + "čp1617" 11,3 + 13,5 + 16,3 +"čp1620" 10,5 + 13,3 + 21,6 + "čp1621" 2*4,5</t>
  </si>
  <si>
    <t>"čp1611" 18,5 + 18,7 + "T4" 12,5 + "čp1613" 2,6 + 6,7</t>
  </si>
  <si>
    <t>"překop pro HDPE chráničku " 11"m"*0,40*0,6</t>
  </si>
  <si>
    <t>"čp1619 pod vyb. asf." 32*0,25 + "v zeleni" 12*0,25</t>
  </si>
  <si>
    <t>"čp1618 pod vyb. asf." 40*0,25 + "v zeleni" 8*0,30</t>
  </si>
  <si>
    <t>"T2 pod vybour. asf." 15*0,27 + "T2 v zeleni"18*0,32</t>
  </si>
  <si>
    <t>"čp1616 pod vyb. asf." 70*0,25 + "v zeleni" 22*0,25</t>
  </si>
  <si>
    <t>"čp1617 pod vyb. asf." 34*0,25 + "v zeleni" 6*0,25</t>
  </si>
  <si>
    <t>"čp1620 pod vyb. asf." 51*0,25 + "v zeleni" 9*0,25</t>
  </si>
  <si>
    <t>"T3" 20*0,32</t>
  </si>
  <si>
    <t>"čp1621 pod vyb. asf." 11*0,25</t>
  </si>
  <si>
    <t>"čp1611 pod vyb. asf. a dlažbou" 40*0,25 + "v zeleni" 6*0,30</t>
  </si>
  <si>
    <t>"T3 pod vyb. asf." 11*0,25 + 22,5*0,25</t>
  </si>
  <si>
    <t>"čp1613 pod dlažbou" 18*0,25</t>
  </si>
  <si>
    <t>"čp1614 pod dlažbou" 6*0,25</t>
  </si>
  <si>
    <t>"na sanaci podloží, uvažováno 100% ploch" 406*0,4</t>
  </si>
  <si>
    <t>122202209</t>
  </si>
  <si>
    <t>"čp1619 - nn ČEZ" 3*2*0,2 + "nn ČEZ, vodovod SmVaK" 14"m2"*0,2</t>
  </si>
  <si>
    <t>"čp1618 - nn ČEZ" 5*2*0,2 + "vodovod SmVaK" 4,8*2,2*0,2</t>
  </si>
  <si>
    <t>"čp1616 - nn ČEZ" 2,5*2*0,2 + 2,5*2*0,2 + "vodovod SmVaK" 2*2,2*0,2 + "VO" 2*2*0,2</t>
  </si>
  <si>
    <t>"čp1617 - nn ČEZ" 2,5*2*0,2 + "teplovod Veolie" 2,5*4 *0,2</t>
  </si>
  <si>
    <t xml:space="preserve">"čp1620 - nn ČEZ" 2,5*2*0,2 + 2,0 *2*0,2 + "teplovod Veolie" 2,5*4*0,2  + "vodovod Smvak" 2 *2,2*0,2</t>
  </si>
  <si>
    <t>"T3 - VO" 4,2*2*0,25</t>
  </si>
  <si>
    <t xml:space="preserve">"čp1621  - vodovod SmVaK" 2,5*2,2*0,2</t>
  </si>
  <si>
    <t xml:space="preserve">"čp1611  - vodovod SmVaK" 11*2,2*0,2 + "VO" 3*2*0,2 + "nn ČEZ" 2,5*2*0,2</t>
  </si>
  <si>
    <t>"T4 - VO" 4,5*2*0,25</t>
  </si>
  <si>
    <t xml:space="preserve">"čp1613  - vodovod SmVaK" 8*2,2 *0,2</t>
  </si>
  <si>
    <t xml:space="preserve">"čp1614  - vodovod SmVaK" 3*2,2 *0,2</t>
  </si>
  <si>
    <t>131151343</t>
  </si>
  <si>
    <t>Vrtání jamek pro plotové sloupky D do 300 mm - strojně</t>
  </si>
  <si>
    <t>-864699374</t>
  </si>
  <si>
    <t>"patky ohrazení T2" 11*0,5</t>
  </si>
  <si>
    <t>"patky ohrazení T3" 8*0,5</t>
  </si>
  <si>
    <t>"patky ohrazení T4" 11*0,5</t>
  </si>
  <si>
    <t>"patky ohrazení T5" 6*0,9</t>
  </si>
  <si>
    <t>"patky ohrazení T6" 6*0,9</t>
  </si>
  <si>
    <t>"odkopávky" 281,575 + "vrtané jamky" 25,8*0,071</t>
  </si>
  <si>
    <t>283,407*2 'Přepočtené koeficientem množství</t>
  </si>
  <si>
    <t>"čp1619" 9+4+4</t>
  </si>
  <si>
    <t>"čp1618" 6+7+13</t>
  </si>
  <si>
    <t>"T2" 6</t>
  </si>
  <si>
    <t>"čp1616" 3+7+6+5+12</t>
  </si>
  <si>
    <t>"čp1617" 6+6+8</t>
  </si>
  <si>
    <t>"čp1620" 6+6+10</t>
  </si>
  <si>
    <t>"T3" 3</t>
  </si>
  <si>
    <t>"čp1621" 4</t>
  </si>
  <si>
    <t>"čp1611" 10</t>
  </si>
  <si>
    <t>"T4" 12</t>
  </si>
  <si>
    <t>"čp1613" 3</t>
  </si>
  <si>
    <t>156*0,025</t>
  </si>
  <si>
    <t>275321411</t>
  </si>
  <si>
    <t>Základové patky ze ŽB bez zvýšených nároků na prostředí tř. C 20/25</t>
  </si>
  <si>
    <t>867075019</t>
  </si>
  <si>
    <t>"patky sloupku ohrazení" 25,8 "m" *0,071 "m2"</t>
  </si>
  <si>
    <t>1712134366</t>
  </si>
  <si>
    <t>"v místě překopu pro HDPE chráničku" 6,2 + "úprava obruby u č.p. 1619" 3,6</t>
  </si>
  <si>
    <t>"chodníky celkem" 313,7</t>
  </si>
  <si>
    <t>"plochy pro kontejnery celkem" 82,5</t>
  </si>
  <si>
    <t>697122945</t>
  </si>
  <si>
    <t>"sanační vrstvy, uvažováno 100% zpevn.ploch" 406</t>
  </si>
  <si>
    <t xml:space="preserve">"Ch. č.p. 1619" 31,3+10,3 + "hmatná" 1,1 + 1,1 </t>
  </si>
  <si>
    <t>"Ch.č.p. 1618" 43,1 + "hmatná" 0,6</t>
  </si>
  <si>
    <t>"Ch. č.p. 1616" 69,0 + "hmatná" 0,6</t>
  </si>
  <si>
    <t>"Ch. č.p. 1617" 34,2 + "hmatná" 0,6 + 2,4</t>
  </si>
  <si>
    <t>"Ch. č.p. 1620" 37,2 + "hmatná" 0,6 + 0,6</t>
  </si>
  <si>
    <t>"Ch. č.p. 1621" 9,1 + "hmatná" 0,9</t>
  </si>
  <si>
    <t>"Ch. č.p. 1611" 40,5 + "hmatná" 1,0 + 0,8</t>
  </si>
  <si>
    <t>"Ch. č.p. 1611" 14,4 + "hmatná" 3,1</t>
  </si>
  <si>
    <t xml:space="preserve">"Ch. č.p. 1613"  4,4 + "hmatná" 1,2</t>
  </si>
  <si>
    <t>"zpětná pokládka u T5 a T6" 2,8 + 2,8</t>
  </si>
  <si>
    <t>Součet "chodníky celkem"</t>
  </si>
  <si>
    <t>BET.K06N02</t>
  </si>
  <si>
    <t>dlažba BEST-KLASIKO pro nevidomé 20x10x6cm barevná</t>
  </si>
  <si>
    <t>-181531840</t>
  </si>
  <si>
    <t>1,1 + 1,1 + 0,6 + 0,6 + 0,6 + 2,4 + 0,6 + 0,6 + 0,9 + 1,0 + 0,8 + 3,1 + 1,2</t>
  </si>
  <si>
    <t>14,6*1,05 'Přepočtené koeficientem množství</t>
  </si>
  <si>
    <t>59245018</t>
  </si>
  <si>
    <t>dlažba tvar obdélník betonová 200x100x60mm přírodní</t>
  </si>
  <si>
    <t>-1333758750</t>
  </si>
  <si>
    <t>31,3+10,3 + 43,1 + 69,0 + 34,2 + 37,2 + 9,1 + 40,5+14,4 + 4,4 + (0,5*2,8 + 0,5*2,8)</t>
  </si>
  <si>
    <t>296,3*1,03 'Přepočtené koeficientem množství</t>
  </si>
  <si>
    <t>596212210</t>
  </si>
  <si>
    <t>Kladení zámkové dlažby pozemních komunikací tl 80 mm skupiny A pl do 50 m2</t>
  </si>
  <si>
    <t>-1728290686</t>
  </si>
  <si>
    <t>"T2" 30,5</t>
  </si>
  <si>
    <t>"T3" 19,1</t>
  </si>
  <si>
    <t>"T4" 32,9</t>
  </si>
  <si>
    <t>59245020</t>
  </si>
  <si>
    <t>dlažba tvar obdélník betonová 200x100x80mm přírodní</t>
  </si>
  <si>
    <t>-986257409</t>
  </si>
  <si>
    <t>82,5*1,002 'Přepočtené koeficientem množství</t>
  </si>
  <si>
    <t>"ABO 13-10" "čp1619" 2,5+2,9 + "T2"7,8 + "čp1616" 1,6 + "čp1617"1,6+ "čp1620" 1,6+1,6+ "čp1621" 2,4+ "čp1611"2,9+ "T4" 0,8+5,3+2,0</t>
  </si>
  <si>
    <t>"ABO 14-10" "čp1619" 10,0 + 1,0 + "T2" 4,1 + 4,0 + 7,6 + "T3" 4,9 + "čp1611" 0,7 + 1,7 + 10,7 + 8,3 + "T4" 0,5 + 7,6 + 3,9 + 5,1 + 2,0</t>
  </si>
  <si>
    <t>33*1,02 'Přepočtené koeficientem množství</t>
  </si>
  <si>
    <t>72,1*1,02 'Přepočtené koeficientem množství</t>
  </si>
  <si>
    <t>"1000x60x200" "čp1619" 13,7+"čp1618" 9,2+2,3+11,1+3,3+"čp1616" 11,0+10,0+"čp1617" 16,1+"čp1620" 20,8+ "T3" 4,9+ "čp1621" 4,5</t>
  </si>
  <si>
    <t>"1000x80x250" "čp1619" 2,1+1,5+3,8+4,1+4,2 + "čp1618" 0,5+9,2+2,9+3,4+9,5+1,7 + "čp1616" 2,1+3,7+0,3+0,3+11,3+2,9+9,2+2,8+2,8+9,5</t>
  </si>
  <si>
    <t>"1000x80x250" "čp1617" 8,9+2,5+2,5+9,6+ "čp1620" 9,1+3,1+3,2+9,4 + "čp1621" 4,4+ "čp1611" 1,9+0,3+4,1+8,0+5,2 + "čp1613" 2,6+3,5</t>
  </si>
  <si>
    <t>106,9*1,02 'Přepočtené koeficientem množství</t>
  </si>
  <si>
    <t>59217016</t>
  </si>
  <si>
    <t>obrubník betonový chodníkový 1000x80x250mm</t>
  </si>
  <si>
    <t>-1132474097</t>
  </si>
  <si>
    <t>166,1*1,02 'Přepočtené koeficientem množství</t>
  </si>
  <si>
    <t>985324221</t>
  </si>
  <si>
    <t>Ochranný akrylátový nátěr betonu dvojnásobný se stěrkou (OS-C)</t>
  </si>
  <si>
    <t>-186745044</t>
  </si>
  <si>
    <t>"betonové zídky stání T5" 2*4,8 "m" *0,5"m2"</t>
  </si>
  <si>
    <t>"betonové zídky stání T6" 2*5,2 "m" * 0,5 "m2"</t>
  </si>
  <si>
    <t xml:space="preserve">"CH. č.p. 1618 - CETIN, DN 110" 3 </t>
  </si>
  <si>
    <t>"CH. č.p. 1619 - CETIN, DN 110" 3,5</t>
  </si>
  <si>
    <t>"T4 - CEZ nn, DN 110" 5</t>
  </si>
  <si>
    <t>9R04</t>
  </si>
  <si>
    <t>Chránička kabelů z trub HDPE + vystražná folie (dodávka + montáž)</t>
  </si>
  <si>
    <t>977076875</t>
  </si>
  <si>
    <t>"HDPE 40/33, metropolitní síť " 11</t>
  </si>
  <si>
    <t>"dlažba" 54,700*0,25500</t>
  </si>
  <si>
    <t>"obruby" 315,7*0,20500</t>
  </si>
  <si>
    <t>78,668*9 'Přepočtené koeficientem množství</t>
  </si>
  <si>
    <t>1799086292</t>
  </si>
  <si>
    <t>"suť asfaltová" 301,800*0,22000</t>
  </si>
  <si>
    <t>-2076769347</t>
  </si>
  <si>
    <t>66,396*9 'Přepočtené koeficientem množství</t>
  </si>
  <si>
    <t>2113565419</t>
  </si>
  <si>
    <t>2055369567</t>
  </si>
  <si>
    <t>PSV</t>
  </si>
  <si>
    <t>Práce a dodávky PSV</t>
  </si>
  <si>
    <t>767</t>
  </si>
  <si>
    <t>Konstrukce zámečnické</t>
  </si>
  <si>
    <t>767995117</t>
  </si>
  <si>
    <t>Montáž atypických zámečnických konstrukcí hmotnosti do 500 kg</t>
  </si>
  <si>
    <t>1710431677</t>
  </si>
  <si>
    <t>"T2, T4" "jekl 100x100x5 - 14,5kg/m, prostřih, ztratné 25%" 2*52,0*14,5*1,25</t>
  </si>
  <si>
    <t>"T2, T4" "ocel. plotny - 38,8 kg/m2, prostřih, ztratné 40%" 2*0,44*39,5*1,4</t>
  </si>
  <si>
    <t>"T2, T4" "kulatina průměr 60mm - 5,28 kg/m, ztratné 10%" 2*20,03*5,28*1,10</t>
  </si>
  <si>
    <t>"T2, T4" "tahokov lehký, 1,6kg/m2, ztratné 15%" 2*19,32 *1,6*1,15</t>
  </si>
  <si>
    <t>"T3" "jekl 100x100x5 - 14,5kg/m, prostřih, ztratné 25%" 31,8*14,5*1,25</t>
  </si>
  <si>
    <t>"T3" "ocel. plotny - 38,8 kg/m2, prostřih, ztratné 40%" 0,32*39,5*1,4</t>
  </si>
  <si>
    <t>"T3" "kulatina průměr 60mm - 5,28 kg/m, ztratné 10%" 9,22*5,28*1,10</t>
  </si>
  <si>
    <t>"T3" "tahokov lehký, 1,6kg/m2, ztratné 15%" 10,44 *1,6*1,15</t>
  </si>
  <si>
    <t>"T5" "jekl 100x100x5 - 14,5kg/m, prostřih, ztratné 25%" 29,9*14,5*1,25</t>
  </si>
  <si>
    <t>"T5" "ocel. plotny - 38,8 kg/m2, prostřih, ztratné 40%" 0,335*39,5*1,4</t>
  </si>
  <si>
    <t>"T5" "tahokov lehký, 1,6kg/m2, ztratné 15%" 9,60 *1,6*1,15</t>
  </si>
  <si>
    <t>"T6" "jekl 100x100x5 - 14,5kg/m, prostřih, ztratné 25%" 29,9*14,5*1,25</t>
  </si>
  <si>
    <t>"T6" "ocel. plotny - 38,8 kg/m2, prostřih, ztratné 40%" 0,275*39,5*1,4</t>
  </si>
  <si>
    <t>"T6" "tahokov lehký, 1,6kg/m2, ztratné 15%" 9,60 *1,6*1,15</t>
  </si>
  <si>
    <t>15945245RO1</t>
  </si>
  <si>
    <t>plech děrovaný tahokov 3,0x1,85/0,5/0,4 svitek š 1000mm, žárově zinkovaný</t>
  </si>
  <si>
    <t>-276123900</t>
  </si>
  <si>
    <t>Poznámka k položce:_x000d_
hmotnost: 1,8 kg/m2</t>
  </si>
  <si>
    <t>"T2, T4" "tahokov lehký, ztratné 15%" 2*19,32 *1,15</t>
  </si>
  <si>
    <t>"T3" "tahokov lehký, ztratné 15%" 10,44 *1,15</t>
  </si>
  <si>
    <t>"T5" "tahokov lehký, ztratné 15%" 9,60 *1,15</t>
  </si>
  <si>
    <t>"T6" "tahokov lehký, ztratné 15%" 9,60 *1,15</t>
  </si>
  <si>
    <t>55283906R01</t>
  </si>
  <si>
    <t>trubka ocelová bezešvá hladká jakost 11 353 60,3x3,6mm, zink</t>
  </si>
  <si>
    <t>804130031</t>
  </si>
  <si>
    <t>"T2, T4" "kulatina průměr 60mm - ztratné 10%" 2*20,03*1,10</t>
  </si>
  <si>
    <t>"T3" "kulatina průměr 60mm - ztratné 10%" 9,22*1,10</t>
  </si>
  <si>
    <t>14550301</t>
  </si>
  <si>
    <t>profil ocelový čtvercový svařovaný 100x100x5mm, Jekl, žárově zink.</t>
  </si>
  <si>
    <t>-2100202177</t>
  </si>
  <si>
    <t>Poznámka k položce:_x000d_
Hmotnost: 13,97 kg/m</t>
  </si>
  <si>
    <t>Součet "kg"</t>
  </si>
  <si>
    <t>3545,251*0,001 'Přepočtené koeficientem množství</t>
  </si>
  <si>
    <t>13611218</t>
  </si>
  <si>
    <t>plech ocelový hladký jakost S235JR tl 5mm tabule</t>
  </si>
  <si>
    <t>-303077013</t>
  </si>
  <si>
    <t>Poznámka k položce:_x000d_
Hmotnost 80 kg/kus</t>
  </si>
  <si>
    <t>100,094*0,001 'Přepočtené koeficientem množství</t>
  </si>
  <si>
    <t>998767101</t>
  </si>
  <si>
    <t>Přesun hmot tonážní pro zámečnické konstrukce v objektech v do 6 m</t>
  </si>
  <si>
    <t>1122640473</t>
  </si>
  <si>
    <t>998767194</t>
  </si>
  <si>
    <t>Příplatek k přesunu hmot tonážní 767 za zvětšený přesun do 1000 m</t>
  </si>
  <si>
    <t>-2066793999</t>
  </si>
  <si>
    <t>998767199</t>
  </si>
  <si>
    <t>Příplatek k přesunu hmot tonážní 767 za zvětšený přesun ZKD 1000 m přes 1000 m</t>
  </si>
  <si>
    <t>-1467069804</t>
  </si>
  <si>
    <t>4,267*9 'Přepočtené koeficientem množství</t>
  </si>
  <si>
    <t>SO104 - REKONSTRUKCE PANELOVÉ KOMUNIKACE</t>
  </si>
  <si>
    <t>113106242</t>
  </si>
  <si>
    <t>Rozebrání vozovek ze silničních dílců se spárami zalitými cementovou maltou strojně pl přes 200 m2</t>
  </si>
  <si>
    <t>-1682042421</t>
  </si>
  <si>
    <t>1091502020</t>
  </si>
  <si>
    <t>28 + 33</t>
  </si>
  <si>
    <t>122202201</t>
  </si>
  <si>
    <t>Odkopávky a prokopávky nezapažené pro silnice objemu do 100 m3 v hornině tř. 3</t>
  </si>
  <si>
    <t>1008969028</t>
  </si>
  <si>
    <t>"odkop pro vozovku z LD-PE vč. obrub" 118 "m2" * 0,18 "m"</t>
  </si>
  <si>
    <t>"odkop pro vozovku z asfaltu vč. obrub" 138 "m2" * 0,28 "m"</t>
  </si>
  <si>
    <t>"odkop sanační vrstvy, uvažováno 100% zpevn.ploch" 256"m2" *0,4 "m"</t>
  </si>
  <si>
    <t>-250786621</t>
  </si>
  <si>
    <t>474140348</t>
  </si>
  <si>
    <t>"ruční výkop nad vodovodem" 3*2,1*0,28</t>
  </si>
  <si>
    <t>-372211251</t>
  </si>
  <si>
    <t>1427946394</t>
  </si>
  <si>
    <t>162,28*2 'Přepočtené koeficientem množství</t>
  </si>
  <si>
    <t>1581602102</t>
  </si>
  <si>
    <t>-494446043</t>
  </si>
  <si>
    <t>40+24+8+4</t>
  </si>
  <si>
    <t>-1284616513</t>
  </si>
  <si>
    <t>-1186987229</t>
  </si>
  <si>
    <t>76*0,025</t>
  </si>
  <si>
    <t>-344656350</t>
  </si>
  <si>
    <t>"asf. vozovka" 132</t>
  </si>
  <si>
    <t>"vozovka z LD-PE" 109</t>
  </si>
  <si>
    <t>958976916</t>
  </si>
  <si>
    <t>56485R02</t>
  </si>
  <si>
    <t>LOŽE MŘÍŽKY - DRŤ FR. 2/4-4/6</t>
  </si>
  <si>
    <t>-2062035330</t>
  </si>
  <si>
    <t>-1655472012</t>
  </si>
  <si>
    <t>109*1,03 'Přepočtené koeficientem množství</t>
  </si>
  <si>
    <t>-1548985645</t>
  </si>
  <si>
    <t>"asf. vozovka vč. obruby" 138</t>
  </si>
  <si>
    <t>"vozovka z LD-PE vč. obruby" 118</t>
  </si>
  <si>
    <t>-791653055</t>
  </si>
  <si>
    <t>132+33</t>
  </si>
  <si>
    <t>706229397</t>
  </si>
  <si>
    <t>-1821176874</t>
  </si>
  <si>
    <t>-318636795</t>
  </si>
  <si>
    <t>1204390042</t>
  </si>
  <si>
    <t>"sanační vrstvy, uvažováno 100% zpevn.ploch" 256 "m2"</t>
  </si>
  <si>
    <t>-330936768</t>
  </si>
  <si>
    <t>"obrubník ABO 13-10, 10/20" 5,5 + 12,3 + 16,0 + 10,0 + 22,3 + 24,7 + 2,8 + 2,3 + 5,1 + 2,8 + 1,2 + 9,1 + 16,0 + 9,6 + 6,7</t>
  </si>
  <si>
    <t>-291254621</t>
  </si>
  <si>
    <t>146,4*1,02 'Přepočtené koeficientem množství</t>
  </si>
  <si>
    <t>-206335394</t>
  </si>
  <si>
    <t>"CEZ nn, DN110" 4</t>
  </si>
  <si>
    <t>"VO, DN110" 4,5</t>
  </si>
  <si>
    <t>"VO, DN110" 3,7</t>
  </si>
  <si>
    <t>808346866</t>
  </si>
  <si>
    <t>"suť asfaltová" 61*0,22000</t>
  </si>
  <si>
    <t>1085528343</t>
  </si>
  <si>
    <t>13,42*9 'Přepočtené koeficientem množství</t>
  </si>
  <si>
    <t>1453153727</t>
  </si>
  <si>
    <t>-1550163688</t>
  </si>
  <si>
    <t>123664282</t>
  </si>
  <si>
    <t>"vybourané panely"244*0,42500</t>
  </si>
  <si>
    <t>1599133179</t>
  </si>
  <si>
    <t>103,7*9 'Přepočtené koeficientem množství</t>
  </si>
  <si>
    <t>972065375</t>
  </si>
  <si>
    <t>-1789749781</t>
  </si>
  <si>
    <t>1819956569</t>
  </si>
  <si>
    <t>567220355</t>
  </si>
  <si>
    <t>780177702</t>
  </si>
  <si>
    <t>SO105 - OPRAVA MÍSTNÍCH KOMUNIKACÍ</t>
  </si>
  <si>
    <t>113155334</t>
  </si>
  <si>
    <t>Frézování betonového krytu tl 100 mm pruh š 2 m pl do 10000 m2 bez překážek v trase</t>
  </si>
  <si>
    <t>-1360349166</t>
  </si>
  <si>
    <t>"K1" 434 + "K2" 580 + "K3" 480 + "K4" 262 + "K5" 400 + "K6" 633</t>
  </si>
  <si>
    <t>-52699181</t>
  </si>
  <si>
    <t>"K1" 28,5 + 4,6 + 12 + 16,9</t>
  </si>
  <si>
    <t>"K2" 2,6 + 16,5 + 8,2 + 6,0 + 1,8 + 21</t>
  </si>
  <si>
    <t>"K3" 4,9 + 1,7 + 0,8 + 50,1 + 1,7 + 35,8</t>
  </si>
  <si>
    <t>"K4" 15,4 + 3,2 + 2,3 + 24,5</t>
  </si>
  <si>
    <t>"K5" 11,9 + 11,8 + 3,0</t>
  </si>
  <si>
    <t>"K6" 15,7</t>
  </si>
  <si>
    <t>"podél obrubníků 0,5m2/m" 300,9*0,5</t>
  </si>
  <si>
    <t>150,45*0,025</t>
  </si>
  <si>
    <t>899431111</t>
  </si>
  <si>
    <t>Výšková úprava uličního vstupu nebo vpusti do 200 mm zvýšením krycího hrnce, šoupěte nebo hydrantu</t>
  </si>
  <si>
    <t>-831500286</t>
  </si>
  <si>
    <t>"K1" 2 + "K2" 7 + "K3" 7 + "K4" 4 + "K5" 8 + "K6" 8</t>
  </si>
  <si>
    <t>163574573</t>
  </si>
  <si>
    <t>1,5*4 'Přepočtené koeficientem množství</t>
  </si>
  <si>
    <t>144293755</t>
  </si>
  <si>
    <t>"IP 11b" 2</t>
  </si>
  <si>
    <t>"IP 12+225" 2</t>
  </si>
  <si>
    <t>40445649</t>
  </si>
  <si>
    <t>dodatkové tabulky E3-E5, E8, E14-E16 500x150mm</t>
  </si>
  <si>
    <t>-1678015983</t>
  </si>
  <si>
    <t>"E8d" 1</t>
  </si>
  <si>
    <t>"E4" 1</t>
  </si>
  <si>
    <t>-1670116699</t>
  </si>
  <si>
    <t>-1944689777</t>
  </si>
  <si>
    <t>915211111</t>
  </si>
  <si>
    <t>Vodorovné dopravní značení dělící čáry souvislé š 125 mm bílý plast</t>
  </si>
  <si>
    <t>1794939769</t>
  </si>
  <si>
    <t>"VDZ podélné parkovací stání" 3,2 + 4,2 + 3,5</t>
  </si>
  <si>
    <t>"VDZ linie kolmé stání" 6 * 5,0</t>
  </si>
  <si>
    <t>1655755038</t>
  </si>
  <si>
    <t>"symbol V10f" 3 * 0,25</t>
  </si>
  <si>
    <t>915611111</t>
  </si>
  <si>
    <t>Předznačení vodorovného liniového značení</t>
  </si>
  <si>
    <t>39127775</t>
  </si>
  <si>
    <t>-1101120369</t>
  </si>
  <si>
    <t>3,6 + 3,6</t>
  </si>
  <si>
    <t>7,2*1,02 'Přepočtené koeficientem množství</t>
  </si>
  <si>
    <t>642593385</t>
  </si>
  <si>
    <t>300,9-3,6-3,6</t>
  </si>
  <si>
    <t>293,7*1,02 'Přepočtené koeficientem množství</t>
  </si>
  <si>
    <t>-2028696313</t>
  </si>
  <si>
    <t>"suť asfaltová" 2789*0,256</t>
  </si>
  <si>
    <t>613,58*9 'Přepočtené koeficientem množství</t>
  </si>
  <si>
    <t>"vybourané obruby"300,9*0,205</t>
  </si>
  <si>
    <t>61,685*9 'Přepočtené koeficientem množství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</si>
</sst>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8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4" fillId="0" borderId="22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2" borderId="19" xfId="0" applyFont="1" applyFill="1" applyBorder="1" applyAlignment="1" applyProtection="1">
      <alignment horizontal="left" vertical="center"/>
      <protection locked="0"/>
    </xf>
    <xf numFmtId="0" fontId="3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="1" customFormat="1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="1" customFormat="1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30"/>
      <c r="BS10" s="16" t="s">
        <v>6</v>
      </c>
    </row>
    <row r="11" s="1" customFormat="1" ht="18.48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32</v>
      </c>
      <c r="AO16" s="21"/>
      <c r="AP16" s="21"/>
      <c r="AQ16" s="21"/>
      <c r="AR16" s="19"/>
      <c r="BE16" s="30"/>
      <c r="BS16" s="16" t="s">
        <v>4</v>
      </c>
    </row>
    <row r="17" s="1" customFormat="1" ht="18.48" customHeight="1">
      <c r="B17" s="20"/>
      <c r="C17" s="21"/>
      <c r="D17" s="21"/>
      <c r="E17" s="26" t="s">
        <v>33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34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="1" customFormat="1" ht="12" customHeight="1">
      <c r="B19" s="20"/>
      <c r="C19" s="21"/>
      <c r="D19" s="31" t="s">
        <v>35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="1" customFormat="1" ht="18.48" customHeight="1">
      <c r="B20" s="20"/>
      <c r="C20" s="21"/>
      <c r="D20" s="21"/>
      <c r="E20" s="26" t="s">
        <v>36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34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="1" customFormat="1" ht="12" customHeight="1">
      <c r="B22" s="20"/>
      <c r="C22" s="21"/>
      <c r="D22" s="31" t="s">
        <v>37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2" customFormat="1" ht="25.92" customHeight="1">
      <c r="A26" s="37"/>
      <c r="B26" s="38"/>
      <c r="C26" s="39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="2" customFormat="1" ht="6.96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="2" customForma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39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40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41</v>
      </c>
      <c r="AL28" s="44"/>
      <c r="AM28" s="44"/>
      <c r="AN28" s="44"/>
      <c r="AO28" s="44"/>
      <c r="AP28" s="39"/>
      <c r="AQ28" s="39"/>
      <c r="AR28" s="43"/>
      <c r="BE28" s="30"/>
    </row>
    <row r="29" s="3" customFormat="1" ht="14.4" customHeight="1">
      <c r="A29" s="3"/>
      <c r="B29" s="45"/>
      <c r="C29" s="46"/>
      <c r="D29" s="31" t="s">
        <v>42</v>
      </c>
      <c r="E29" s="46"/>
      <c r="F29" s="31" t="s">
        <v>43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 2)</f>
        <v>0</v>
      </c>
      <c r="AL29" s="46"/>
      <c r="AM29" s="46"/>
      <c r="AN29" s="46"/>
      <c r="AO29" s="46"/>
      <c r="AP29" s="46"/>
      <c r="AQ29" s="46"/>
      <c r="AR29" s="49"/>
      <c r="BE29" s="50"/>
    </row>
    <row r="30" s="3" customFormat="1" ht="14.4" customHeight="1">
      <c r="A30" s="3"/>
      <c r="B30" s="45"/>
      <c r="C30" s="46"/>
      <c r="D30" s="46"/>
      <c r="E30" s="46"/>
      <c r="F30" s="31" t="s">
        <v>44</v>
      </c>
      <c r="G30" s="46"/>
      <c r="H30" s="46"/>
      <c r="I30" s="46"/>
      <c r="J30" s="46"/>
      <c r="K30" s="46"/>
      <c r="L30" s="47">
        <v>0.14999999999999999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 2)</f>
        <v>0</v>
      </c>
      <c r="AL30" s="46"/>
      <c r="AM30" s="46"/>
      <c r="AN30" s="46"/>
      <c r="AO30" s="46"/>
      <c r="AP30" s="46"/>
      <c r="AQ30" s="46"/>
      <c r="AR30" s="49"/>
      <c r="BE30" s="50"/>
    </row>
    <row r="31" hidden="1" s="3" customFormat="1" ht="14.4" customHeight="1">
      <c r="A31" s="3"/>
      <c r="B31" s="45"/>
      <c r="C31" s="46"/>
      <c r="D31" s="46"/>
      <c r="E31" s="46"/>
      <c r="F31" s="31" t="s">
        <v>45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hidden="1" s="3" customFormat="1" ht="14.4" customHeight="1">
      <c r="A32" s="3"/>
      <c r="B32" s="45"/>
      <c r="C32" s="46"/>
      <c r="D32" s="46"/>
      <c r="E32" s="46"/>
      <c r="F32" s="31" t="s">
        <v>46</v>
      </c>
      <c r="G32" s="46"/>
      <c r="H32" s="46"/>
      <c r="I32" s="46"/>
      <c r="J32" s="46"/>
      <c r="K32" s="46"/>
      <c r="L32" s="47">
        <v>0.14999999999999999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hidden="1" s="3" customFormat="1" ht="14.4" customHeight="1">
      <c r="A33" s="3"/>
      <c r="B33" s="45"/>
      <c r="C33" s="46"/>
      <c r="D33" s="46"/>
      <c r="E33" s="46"/>
      <c r="F33" s="31" t="s">
        <v>47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="2" customFormat="1" ht="6.96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="2" customFormat="1" ht="25.92" customHeight="1">
      <c r="A35" s="37"/>
      <c r="B35" s="38"/>
      <c r="C35" s="51"/>
      <c r="D35" s="52" t="s">
        <v>48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49</v>
      </c>
      <c r="U35" s="53"/>
      <c r="V35" s="53"/>
      <c r="W35" s="53"/>
      <c r="X35" s="55" t="s">
        <v>50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="2" customFormat="1" ht="6.96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2" customFormat="1" ht="14.4" customHeight="1">
      <c r="B49" s="58"/>
      <c r="C49" s="59"/>
      <c r="D49" s="60" t="s">
        <v>51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52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2" customFormat="1">
      <c r="A60" s="37"/>
      <c r="B60" s="38"/>
      <c r="C60" s="39"/>
      <c r="D60" s="63" t="s">
        <v>53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54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53</v>
      </c>
      <c r="AI60" s="41"/>
      <c r="AJ60" s="41"/>
      <c r="AK60" s="41"/>
      <c r="AL60" s="41"/>
      <c r="AM60" s="63" t="s">
        <v>54</v>
      </c>
      <c r="AN60" s="41"/>
      <c r="AO60" s="41"/>
      <c r="AP60" s="39"/>
      <c r="AQ60" s="39"/>
      <c r="AR60" s="43"/>
      <c r="BE60" s="37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2" customFormat="1">
      <c r="A64" s="37"/>
      <c r="B64" s="38"/>
      <c r="C64" s="39"/>
      <c r="D64" s="60" t="s">
        <v>55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56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2" customFormat="1">
      <c r="A75" s="37"/>
      <c r="B75" s="38"/>
      <c r="C75" s="39"/>
      <c r="D75" s="63" t="s">
        <v>53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54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53</v>
      </c>
      <c r="AI75" s="41"/>
      <c r="AJ75" s="41"/>
      <c r="AK75" s="41"/>
      <c r="AL75" s="41"/>
      <c r="AM75" s="63" t="s">
        <v>54</v>
      </c>
      <c r="AN75" s="41"/>
      <c r="AO75" s="41"/>
      <c r="AP75" s="39"/>
      <c r="AQ75" s="39"/>
      <c r="AR75" s="43"/>
      <c r="BE75" s="37"/>
    </row>
    <row r="76" s="2" customForma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="2" customFormat="1" ht="6.96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="2" customFormat="1" ht="6.96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="2" customFormat="1" ht="24.96" customHeight="1">
      <c r="A82" s="37"/>
      <c r="B82" s="38"/>
      <c r="C82" s="22" t="s">
        <v>57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01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="5" customFormat="1" ht="36.96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ZPEVNĚNÉ PLOCHY V LOKALITĚ BŘEZINSKÁ - 2. část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Petřvald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 "","",AN8)</f>
        <v>15. 12. 2021</v>
      </c>
      <c r="AN87" s="78"/>
      <c r="AO87" s="39"/>
      <c r="AP87" s="39"/>
      <c r="AQ87" s="39"/>
      <c r="AR87" s="43"/>
      <c r="B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 "","",E11)</f>
        <v>Město Petřvald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31</v>
      </c>
      <c r="AJ89" s="39"/>
      <c r="AK89" s="39"/>
      <c r="AL89" s="39"/>
      <c r="AM89" s="79" t="str">
        <f>IF(E17="","",E17)</f>
        <v>Ing. Pavol Lipták</v>
      </c>
      <c r="AN89" s="70"/>
      <c r="AO89" s="70"/>
      <c r="AP89" s="70"/>
      <c r="AQ89" s="39"/>
      <c r="AR89" s="43"/>
      <c r="AS89" s="80" t="s">
        <v>58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="2" customFormat="1" ht="15.15" customHeight="1">
      <c r="A90" s="37"/>
      <c r="B90" s="38"/>
      <c r="C90" s="31" t="s">
        <v>29</v>
      </c>
      <c r="D90" s="39"/>
      <c r="E90" s="39"/>
      <c r="F90" s="39"/>
      <c r="G90" s="39"/>
      <c r="H90" s="39"/>
      <c r="I90" s="39"/>
      <c r="J90" s="39"/>
      <c r="K90" s="39"/>
      <c r="L90" s="70" t="str">
        <f>IF(E14= 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35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="2" customFormat="1" ht="29.28" customHeight="1">
      <c r="A92" s="37"/>
      <c r="B92" s="38"/>
      <c r="C92" s="92" t="s">
        <v>59</v>
      </c>
      <c r="D92" s="93"/>
      <c r="E92" s="93"/>
      <c r="F92" s="93"/>
      <c r="G92" s="93"/>
      <c r="H92" s="94"/>
      <c r="I92" s="95" t="s">
        <v>60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61</v>
      </c>
      <c r="AH92" s="93"/>
      <c r="AI92" s="93"/>
      <c r="AJ92" s="93"/>
      <c r="AK92" s="93"/>
      <c r="AL92" s="93"/>
      <c r="AM92" s="93"/>
      <c r="AN92" s="95" t="s">
        <v>62</v>
      </c>
      <c r="AO92" s="93"/>
      <c r="AP92" s="97"/>
      <c r="AQ92" s="98" t="s">
        <v>63</v>
      </c>
      <c r="AR92" s="43"/>
      <c r="AS92" s="99" t="s">
        <v>64</v>
      </c>
      <c r="AT92" s="100" t="s">
        <v>65</v>
      </c>
      <c r="AU92" s="100" t="s">
        <v>66</v>
      </c>
      <c r="AV92" s="100" t="s">
        <v>67</v>
      </c>
      <c r="AW92" s="100" t="s">
        <v>68</v>
      </c>
      <c r="AX92" s="100" t="s">
        <v>69</v>
      </c>
      <c r="AY92" s="100" t="s">
        <v>70</v>
      </c>
      <c r="AZ92" s="100" t="s">
        <v>71</v>
      </c>
      <c r="BA92" s="100" t="s">
        <v>72</v>
      </c>
      <c r="BB92" s="100" t="s">
        <v>73</v>
      </c>
      <c r="BC92" s="100" t="s">
        <v>74</v>
      </c>
      <c r="BD92" s="101" t="s">
        <v>75</v>
      </c>
      <c r="BE92" s="37"/>
    </row>
    <row r="93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="6" customFormat="1" ht="32.4" customHeight="1">
      <c r="A94" s="6"/>
      <c r="B94" s="105"/>
      <c r="C94" s="106" t="s">
        <v>76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ROUND(SUM(AG95:AG99),2)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ROUND(SUM(AS95:AS99),2)</f>
        <v>0</v>
      </c>
      <c r="AT94" s="113">
        <f>ROUND(SUM(AV94:AW94),2)</f>
        <v>0</v>
      </c>
      <c r="AU94" s="114">
        <f>ROUND(SUM(AU95:AU99),5)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ROUND(SUM(AZ95:AZ99),2)</f>
        <v>0</v>
      </c>
      <c r="BA94" s="113">
        <f>ROUND(SUM(BA95:BA99),2)</f>
        <v>0</v>
      </c>
      <c r="BB94" s="113">
        <f>ROUND(SUM(BB95:BB99),2)</f>
        <v>0</v>
      </c>
      <c r="BC94" s="113">
        <f>ROUND(SUM(BC95:BC99),2)</f>
        <v>0</v>
      </c>
      <c r="BD94" s="115">
        <f>ROUND(SUM(BD95:BD99),2)</f>
        <v>0</v>
      </c>
      <c r="BE94" s="6"/>
      <c r="BS94" s="116" t="s">
        <v>77</v>
      </c>
      <c r="BT94" s="116" t="s">
        <v>78</v>
      </c>
      <c r="BU94" s="117" t="s">
        <v>79</v>
      </c>
      <c r="BV94" s="116" t="s">
        <v>80</v>
      </c>
      <c r="BW94" s="116" t="s">
        <v>5</v>
      </c>
      <c r="BX94" s="116" t="s">
        <v>81</v>
      </c>
      <c r="CL94" s="116" t="s">
        <v>1</v>
      </c>
    </row>
    <row r="95" s="7" customFormat="1" ht="16.5" customHeight="1">
      <c r="A95" s="118" t="s">
        <v>82</v>
      </c>
      <c r="B95" s="119"/>
      <c r="C95" s="120"/>
      <c r="D95" s="121" t="s">
        <v>83</v>
      </c>
      <c r="E95" s="121"/>
      <c r="F95" s="121"/>
      <c r="G95" s="121"/>
      <c r="H95" s="121"/>
      <c r="I95" s="122"/>
      <c r="J95" s="121" t="s">
        <v>84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'VRN - Vedlejší rozpočtové...'!J30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85</v>
      </c>
      <c r="AR95" s="125"/>
      <c r="AS95" s="126">
        <v>0</v>
      </c>
      <c r="AT95" s="127">
        <f>ROUND(SUM(AV95:AW95),2)</f>
        <v>0</v>
      </c>
      <c r="AU95" s="128">
        <f>'VRN - Vedlejší rozpočtové...'!P116</f>
        <v>0</v>
      </c>
      <c r="AV95" s="127">
        <f>'VRN - Vedlejší rozpočtové...'!J33</f>
        <v>0</v>
      </c>
      <c r="AW95" s="127">
        <f>'VRN - Vedlejší rozpočtové...'!J34</f>
        <v>0</v>
      </c>
      <c r="AX95" s="127">
        <f>'VRN - Vedlejší rozpočtové...'!J35</f>
        <v>0</v>
      </c>
      <c r="AY95" s="127">
        <f>'VRN - Vedlejší rozpočtové...'!J36</f>
        <v>0</v>
      </c>
      <c r="AZ95" s="127">
        <f>'VRN - Vedlejší rozpočtové...'!F33</f>
        <v>0</v>
      </c>
      <c r="BA95" s="127">
        <f>'VRN - Vedlejší rozpočtové...'!F34</f>
        <v>0</v>
      </c>
      <c r="BB95" s="127">
        <f>'VRN - Vedlejší rozpočtové...'!F35</f>
        <v>0</v>
      </c>
      <c r="BC95" s="127">
        <f>'VRN - Vedlejší rozpočtové...'!F36</f>
        <v>0</v>
      </c>
      <c r="BD95" s="129">
        <f>'VRN - Vedlejší rozpočtové...'!F37</f>
        <v>0</v>
      </c>
      <c r="BE95" s="7"/>
      <c r="BT95" s="130" t="s">
        <v>86</v>
      </c>
      <c r="BV95" s="130" t="s">
        <v>80</v>
      </c>
      <c r="BW95" s="130" t="s">
        <v>87</v>
      </c>
      <c r="BX95" s="130" t="s">
        <v>5</v>
      </c>
      <c r="CL95" s="130" t="s">
        <v>1</v>
      </c>
      <c r="CM95" s="130" t="s">
        <v>88</v>
      </c>
    </row>
    <row r="96" s="7" customFormat="1" ht="16.5" customHeight="1">
      <c r="A96" s="118" t="s">
        <v>82</v>
      </c>
      <c r="B96" s="119"/>
      <c r="C96" s="120"/>
      <c r="D96" s="121" t="s">
        <v>89</v>
      </c>
      <c r="E96" s="121"/>
      <c r="F96" s="121"/>
      <c r="G96" s="121"/>
      <c r="H96" s="121"/>
      <c r="I96" s="122"/>
      <c r="J96" s="121" t="s">
        <v>90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'SO102 - ODSTAVNÉ PARKOVAC...'!J30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85</v>
      </c>
      <c r="AR96" s="125"/>
      <c r="AS96" s="126">
        <v>0</v>
      </c>
      <c r="AT96" s="127">
        <f>ROUND(SUM(AV96:AW96),2)</f>
        <v>0</v>
      </c>
      <c r="AU96" s="128">
        <f>'SO102 - ODSTAVNÉ PARKOVAC...'!P124</f>
        <v>0</v>
      </c>
      <c r="AV96" s="127">
        <f>'SO102 - ODSTAVNÉ PARKOVAC...'!J33</f>
        <v>0</v>
      </c>
      <c r="AW96" s="127">
        <f>'SO102 - ODSTAVNÉ PARKOVAC...'!J34</f>
        <v>0</v>
      </c>
      <c r="AX96" s="127">
        <f>'SO102 - ODSTAVNÉ PARKOVAC...'!J35</f>
        <v>0</v>
      </c>
      <c r="AY96" s="127">
        <f>'SO102 - ODSTAVNÉ PARKOVAC...'!J36</f>
        <v>0</v>
      </c>
      <c r="AZ96" s="127">
        <f>'SO102 - ODSTAVNÉ PARKOVAC...'!F33</f>
        <v>0</v>
      </c>
      <c r="BA96" s="127">
        <f>'SO102 - ODSTAVNÉ PARKOVAC...'!F34</f>
        <v>0</v>
      </c>
      <c r="BB96" s="127">
        <f>'SO102 - ODSTAVNÉ PARKOVAC...'!F35</f>
        <v>0</v>
      </c>
      <c r="BC96" s="127">
        <f>'SO102 - ODSTAVNÉ PARKOVAC...'!F36</f>
        <v>0</v>
      </c>
      <c r="BD96" s="129">
        <f>'SO102 - ODSTAVNÉ PARKOVAC...'!F37</f>
        <v>0</v>
      </c>
      <c r="BE96" s="7"/>
      <c r="BT96" s="130" t="s">
        <v>86</v>
      </c>
      <c r="BV96" s="130" t="s">
        <v>80</v>
      </c>
      <c r="BW96" s="130" t="s">
        <v>91</v>
      </c>
      <c r="BX96" s="130" t="s">
        <v>5</v>
      </c>
      <c r="CL96" s="130" t="s">
        <v>1</v>
      </c>
      <c r="CM96" s="130" t="s">
        <v>88</v>
      </c>
    </row>
    <row r="97" s="7" customFormat="1" ht="24.75" customHeight="1">
      <c r="A97" s="118" t="s">
        <v>82</v>
      </c>
      <c r="B97" s="119"/>
      <c r="C97" s="120"/>
      <c r="D97" s="121" t="s">
        <v>92</v>
      </c>
      <c r="E97" s="121"/>
      <c r="F97" s="121"/>
      <c r="G97" s="121"/>
      <c r="H97" s="121"/>
      <c r="I97" s="122"/>
      <c r="J97" s="121" t="s">
        <v>93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'SO103 - PŘÍSTUPOVÉ CHODNÍ...'!J30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85</v>
      </c>
      <c r="AR97" s="125"/>
      <c r="AS97" s="126">
        <v>0</v>
      </c>
      <c r="AT97" s="127">
        <f>ROUND(SUM(AV97:AW97),2)</f>
        <v>0</v>
      </c>
      <c r="AU97" s="128">
        <f>'SO103 - PŘÍSTUPOVÉ CHODNÍ...'!P125</f>
        <v>0</v>
      </c>
      <c r="AV97" s="127">
        <f>'SO103 - PŘÍSTUPOVÉ CHODNÍ...'!J33</f>
        <v>0</v>
      </c>
      <c r="AW97" s="127">
        <f>'SO103 - PŘÍSTUPOVÉ CHODNÍ...'!J34</f>
        <v>0</v>
      </c>
      <c r="AX97" s="127">
        <f>'SO103 - PŘÍSTUPOVÉ CHODNÍ...'!J35</f>
        <v>0</v>
      </c>
      <c r="AY97" s="127">
        <f>'SO103 - PŘÍSTUPOVÉ CHODNÍ...'!J36</f>
        <v>0</v>
      </c>
      <c r="AZ97" s="127">
        <f>'SO103 - PŘÍSTUPOVÉ CHODNÍ...'!F33</f>
        <v>0</v>
      </c>
      <c r="BA97" s="127">
        <f>'SO103 - PŘÍSTUPOVÉ CHODNÍ...'!F34</f>
        <v>0</v>
      </c>
      <c r="BB97" s="127">
        <f>'SO103 - PŘÍSTUPOVÉ CHODNÍ...'!F35</f>
        <v>0</v>
      </c>
      <c r="BC97" s="127">
        <f>'SO103 - PŘÍSTUPOVÉ CHODNÍ...'!F36</f>
        <v>0</v>
      </c>
      <c r="BD97" s="129">
        <f>'SO103 - PŘÍSTUPOVÉ CHODNÍ...'!F37</f>
        <v>0</v>
      </c>
      <c r="BE97" s="7"/>
      <c r="BT97" s="130" t="s">
        <v>86</v>
      </c>
      <c r="BV97" s="130" t="s">
        <v>80</v>
      </c>
      <c r="BW97" s="130" t="s">
        <v>94</v>
      </c>
      <c r="BX97" s="130" t="s">
        <v>5</v>
      </c>
      <c r="CL97" s="130" t="s">
        <v>1</v>
      </c>
      <c r="CM97" s="130" t="s">
        <v>88</v>
      </c>
    </row>
    <row r="98" s="7" customFormat="1" ht="24.75" customHeight="1">
      <c r="A98" s="118" t="s">
        <v>82</v>
      </c>
      <c r="B98" s="119"/>
      <c r="C98" s="120"/>
      <c r="D98" s="121" t="s">
        <v>95</v>
      </c>
      <c r="E98" s="121"/>
      <c r="F98" s="121"/>
      <c r="G98" s="121"/>
      <c r="H98" s="121"/>
      <c r="I98" s="122"/>
      <c r="J98" s="121" t="s">
        <v>96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'SO104 - REKONSTRUKCE PANE...'!J30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85</v>
      </c>
      <c r="AR98" s="125"/>
      <c r="AS98" s="126">
        <v>0</v>
      </c>
      <c r="AT98" s="127">
        <f>ROUND(SUM(AV98:AW98),2)</f>
        <v>0</v>
      </c>
      <c r="AU98" s="128">
        <f>'SO104 - REKONSTRUKCE PANE...'!P122</f>
        <v>0</v>
      </c>
      <c r="AV98" s="127">
        <f>'SO104 - REKONSTRUKCE PANE...'!J33</f>
        <v>0</v>
      </c>
      <c r="AW98" s="127">
        <f>'SO104 - REKONSTRUKCE PANE...'!J34</f>
        <v>0</v>
      </c>
      <c r="AX98" s="127">
        <f>'SO104 - REKONSTRUKCE PANE...'!J35</f>
        <v>0</v>
      </c>
      <c r="AY98" s="127">
        <f>'SO104 - REKONSTRUKCE PANE...'!J36</f>
        <v>0</v>
      </c>
      <c r="AZ98" s="127">
        <f>'SO104 - REKONSTRUKCE PANE...'!F33</f>
        <v>0</v>
      </c>
      <c r="BA98" s="127">
        <f>'SO104 - REKONSTRUKCE PANE...'!F34</f>
        <v>0</v>
      </c>
      <c r="BB98" s="127">
        <f>'SO104 - REKONSTRUKCE PANE...'!F35</f>
        <v>0</v>
      </c>
      <c r="BC98" s="127">
        <f>'SO104 - REKONSTRUKCE PANE...'!F36</f>
        <v>0</v>
      </c>
      <c r="BD98" s="129">
        <f>'SO104 - REKONSTRUKCE PANE...'!F37</f>
        <v>0</v>
      </c>
      <c r="BE98" s="7"/>
      <c r="BT98" s="130" t="s">
        <v>86</v>
      </c>
      <c r="BV98" s="130" t="s">
        <v>80</v>
      </c>
      <c r="BW98" s="130" t="s">
        <v>97</v>
      </c>
      <c r="BX98" s="130" t="s">
        <v>5</v>
      </c>
      <c r="CL98" s="130" t="s">
        <v>1</v>
      </c>
      <c r="CM98" s="130" t="s">
        <v>88</v>
      </c>
    </row>
    <row r="99" s="7" customFormat="1" ht="16.5" customHeight="1">
      <c r="A99" s="118" t="s">
        <v>82</v>
      </c>
      <c r="B99" s="119"/>
      <c r="C99" s="120"/>
      <c r="D99" s="121" t="s">
        <v>98</v>
      </c>
      <c r="E99" s="121"/>
      <c r="F99" s="121"/>
      <c r="G99" s="121"/>
      <c r="H99" s="121"/>
      <c r="I99" s="122"/>
      <c r="J99" s="121" t="s">
        <v>99</v>
      </c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3">
        <f>'SO105 - OPRAVA MÍSTNÍCH K...'!J30</f>
        <v>0</v>
      </c>
      <c r="AH99" s="122"/>
      <c r="AI99" s="122"/>
      <c r="AJ99" s="122"/>
      <c r="AK99" s="122"/>
      <c r="AL99" s="122"/>
      <c r="AM99" s="122"/>
      <c r="AN99" s="123">
        <f>SUM(AG99,AT99)</f>
        <v>0</v>
      </c>
      <c r="AO99" s="122"/>
      <c r="AP99" s="122"/>
      <c r="AQ99" s="124" t="s">
        <v>85</v>
      </c>
      <c r="AR99" s="125"/>
      <c r="AS99" s="131">
        <v>0</v>
      </c>
      <c r="AT99" s="132">
        <f>ROUND(SUM(AV99:AW99),2)</f>
        <v>0</v>
      </c>
      <c r="AU99" s="133">
        <f>'SO105 - OPRAVA MÍSTNÍCH K...'!P123</f>
        <v>0</v>
      </c>
      <c r="AV99" s="132">
        <f>'SO105 - OPRAVA MÍSTNÍCH K...'!J33</f>
        <v>0</v>
      </c>
      <c r="AW99" s="132">
        <f>'SO105 - OPRAVA MÍSTNÍCH K...'!J34</f>
        <v>0</v>
      </c>
      <c r="AX99" s="132">
        <f>'SO105 - OPRAVA MÍSTNÍCH K...'!J35</f>
        <v>0</v>
      </c>
      <c r="AY99" s="132">
        <f>'SO105 - OPRAVA MÍSTNÍCH K...'!J36</f>
        <v>0</v>
      </c>
      <c r="AZ99" s="132">
        <f>'SO105 - OPRAVA MÍSTNÍCH K...'!F33</f>
        <v>0</v>
      </c>
      <c r="BA99" s="132">
        <f>'SO105 - OPRAVA MÍSTNÍCH K...'!F34</f>
        <v>0</v>
      </c>
      <c r="BB99" s="132">
        <f>'SO105 - OPRAVA MÍSTNÍCH K...'!F35</f>
        <v>0</v>
      </c>
      <c r="BC99" s="132">
        <f>'SO105 - OPRAVA MÍSTNÍCH K...'!F36</f>
        <v>0</v>
      </c>
      <c r="BD99" s="134">
        <f>'SO105 - OPRAVA MÍSTNÍCH K...'!F37</f>
        <v>0</v>
      </c>
      <c r="BE99" s="7"/>
      <c r="BT99" s="130" t="s">
        <v>86</v>
      </c>
      <c r="BV99" s="130" t="s">
        <v>80</v>
      </c>
      <c r="BW99" s="130" t="s">
        <v>100</v>
      </c>
      <c r="BX99" s="130" t="s">
        <v>5</v>
      </c>
      <c r="CL99" s="130" t="s">
        <v>1</v>
      </c>
      <c r="CM99" s="130" t="s">
        <v>88</v>
      </c>
    </row>
    <row r="100" s="2" customFormat="1" ht="30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43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  <row r="101" s="2" customFormat="1" ht="6.96" customHeight="1">
      <c r="A101" s="37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43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</sheetData>
  <sheetProtection sheet="1" formatColumns="0" formatRows="0" objects="1" scenarios="1" spinCount="100000" saltValue="USjvXRprKMKUpvK8EzSgoV0or4BSeiiL4Tf/BmL+iWv8uH8VajE9qdJ8rVRikgUHNUKwF6Cv22unC3rg4NYH1g==" hashValue="cT6fixIMpS3gpPFQvMVx5Ilh6NI0UJ4C3K+/KGKDY1hPDZ6nv7U/9fN4KratuUdxAEOdM4WbY33mV02T62frmA==" algorithmName="SHA-512" password="CC35"/>
  <mergeCells count="58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VRN - Vedlejší rozpočtové...'!C2" display="/"/>
    <hyperlink ref="A96" location="'SO102 - ODSTAVNÉ PARKOVAC...'!C2" display="/"/>
    <hyperlink ref="A97" location="'SO103 - PŘÍSTUPOVÉ CHODNÍ...'!C2" display="/"/>
    <hyperlink ref="A98" location="'SO104 - REKONSTRUKCE PANE...'!C2" display="/"/>
    <hyperlink ref="A99" location="'SO105 - OPRAVA MÍSTNÍCH K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87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88</v>
      </c>
    </row>
    <row r="4" s="1" customFormat="1" ht="24.96" customHeight="1">
      <c r="B4" s="19"/>
      <c r="D4" s="137" t="s">
        <v>101</v>
      </c>
      <c r="L4" s="19"/>
      <c r="M4" s="138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9" t="s">
        <v>16</v>
      </c>
      <c r="L6" s="19"/>
    </row>
    <row r="7" s="1" customFormat="1" ht="16.5" customHeight="1">
      <c r="B7" s="19"/>
      <c r="E7" s="140" t="str">
        <f>'Rekapitulace stavby'!K6</f>
        <v>ZPEVNĚNÉ PLOCHY V LOKALITĚ BŘEZINSKÁ - 2. část</v>
      </c>
      <c r="F7" s="139"/>
      <c r="G7" s="139"/>
      <c r="H7" s="139"/>
      <c r="L7" s="19"/>
    </row>
    <row r="8" s="2" customFormat="1" ht="12" customHeight="1">
      <c r="A8" s="37"/>
      <c r="B8" s="43"/>
      <c r="C8" s="37"/>
      <c r="D8" s="139" t="s">
        <v>102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1" t="s">
        <v>103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15. 12. 2021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25</v>
      </c>
      <c r="J20" s="142" t="s">
        <v>32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2" t="s">
        <v>33</v>
      </c>
      <c r="F21" s="37"/>
      <c r="G21" s="37"/>
      <c r="H21" s="37"/>
      <c r="I21" s="139" t="s">
        <v>28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9" t="s">
        <v>35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9" t="s">
        <v>37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9" t="s">
        <v>38</v>
      </c>
      <c r="E30" s="37"/>
      <c r="F30" s="37"/>
      <c r="G30" s="37"/>
      <c r="H30" s="37"/>
      <c r="I30" s="37"/>
      <c r="J30" s="150">
        <f>ROUND(J116,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1" t="s">
        <v>40</v>
      </c>
      <c r="G32" s="37"/>
      <c r="H32" s="37"/>
      <c r="I32" s="151" t="s">
        <v>39</v>
      </c>
      <c r="J32" s="151" t="s">
        <v>41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42</v>
      </c>
      <c r="E33" s="139" t="s">
        <v>43</v>
      </c>
      <c r="F33" s="153">
        <f>ROUND((SUM(BE116:BE124)),  2)</f>
        <v>0</v>
      </c>
      <c r="G33" s="37"/>
      <c r="H33" s="37"/>
      <c r="I33" s="154">
        <v>0.20999999999999999</v>
      </c>
      <c r="J33" s="153">
        <f>ROUND(((SUM(BE116:BE124))*I33),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9" t="s">
        <v>44</v>
      </c>
      <c r="F34" s="153">
        <f>ROUND((SUM(BF116:BF124)),  2)</f>
        <v>0</v>
      </c>
      <c r="G34" s="37"/>
      <c r="H34" s="37"/>
      <c r="I34" s="154">
        <v>0.14999999999999999</v>
      </c>
      <c r="J34" s="153">
        <f>ROUND(((SUM(BF116:BF124))*I34),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9" t="s">
        <v>45</v>
      </c>
      <c r="F35" s="153">
        <f>ROUND((SUM(BG116:BG124)),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9" t="s">
        <v>46</v>
      </c>
      <c r="F36" s="153">
        <f>ROUND((SUM(BH116:BH124)),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9" t="s">
        <v>47</v>
      </c>
      <c r="F37" s="153">
        <f>ROUND((SUM(BI116:BI124)),  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48</v>
      </c>
      <c r="E39" s="157"/>
      <c r="F39" s="157"/>
      <c r="G39" s="158" t="s">
        <v>49</v>
      </c>
      <c r="H39" s="159" t="s">
        <v>50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62" t="s">
        <v>51</v>
      </c>
      <c r="E50" s="163"/>
      <c r="F50" s="163"/>
      <c r="G50" s="162" t="s">
        <v>52</v>
      </c>
      <c r="H50" s="163"/>
      <c r="I50" s="163"/>
      <c r="J50" s="163"/>
      <c r="K50" s="163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53</v>
      </c>
      <c r="E61" s="165"/>
      <c r="F61" s="166" t="s">
        <v>54</v>
      </c>
      <c r="G61" s="164" t="s">
        <v>53</v>
      </c>
      <c r="H61" s="165"/>
      <c r="I61" s="165"/>
      <c r="J61" s="167" t="s">
        <v>54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55</v>
      </c>
      <c r="E65" s="168"/>
      <c r="F65" s="168"/>
      <c r="G65" s="162" t="s">
        <v>56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53</v>
      </c>
      <c r="E76" s="165"/>
      <c r="F76" s="166" t="s">
        <v>54</v>
      </c>
      <c r="G76" s="164" t="s">
        <v>53</v>
      </c>
      <c r="H76" s="165"/>
      <c r="I76" s="165"/>
      <c r="J76" s="167" t="s">
        <v>54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hidden="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hidden="1" s="2" customFormat="1" ht="24.96" customHeight="1">
      <c r="A82" s="37"/>
      <c r="B82" s="38"/>
      <c r="C82" s="22" t="s">
        <v>104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hidden="1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hidden="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hidden="1" s="2" customFormat="1" ht="16.5" customHeight="1">
      <c r="A85" s="37"/>
      <c r="B85" s="38"/>
      <c r="C85" s="39"/>
      <c r="D85" s="39"/>
      <c r="E85" s="173" t="str">
        <f>E7</f>
        <v>ZPEVNĚNÉ PLOCHY V LOKALITĚ BŘEZINSKÁ - 2. část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hidden="1" s="2" customFormat="1" ht="12" customHeight="1">
      <c r="A86" s="37"/>
      <c r="B86" s="38"/>
      <c r="C86" s="31" t="s">
        <v>102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hidden="1" s="2" customFormat="1" ht="16.5" customHeight="1">
      <c r="A87" s="37"/>
      <c r="B87" s="38"/>
      <c r="C87" s="39"/>
      <c r="D87" s="39"/>
      <c r="E87" s="75" t="str">
        <f>E9</f>
        <v>VRN - Vedlejší rozpočtové náklady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hidden="1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hidden="1" s="2" customFormat="1" ht="12" customHeight="1">
      <c r="A89" s="37"/>
      <c r="B89" s="38"/>
      <c r="C89" s="31" t="s">
        <v>20</v>
      </c>
      <c r="D89" s="39"/>
      <c r="E89" s="39"/>
      <c r="F89" s="26" t="str">
        <f>F12</f>
        <v>Petřvald</v>
      </c>
      <c r="G89" s="39"/>
      <c r="H89" s="39"/>
      <c r="I89" s="31" t="s">
        <v>22</v>
      </c>
      <c r="J89" s="78" t="str">
        <f>IF(J12="","",J12)</f>
        <v>15. 12. 2021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hidden="1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hidden="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Petřvald</v>
      </c>
      <c r="G91" s="39"/>
      <c r="H91" s="39"/>
      <c r="I91" s="31" t="s">
        <v>31</v>
      </c>
      <c r="J91" s="35" t="str">
        <f>E21</f>
        <v>Ing. Pavol Lipták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hidden="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35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hidden="1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hidden="1" s="2" customFormat="1" ht="29.28" customHeight="1">
      <c r="A94" s="37"/>
      <c r="B94" s="38"/>
      <c r="C94" s="174" t="s">
        <v>105</v>
      </c>
      <c r="D94" s="175"/>
      <c r="E94" s="175"/>
      <c r="F94" s="175"/>
      <c r="G94" s="175"/>
      <c r="H94" s="175"/>
      <c r="I94" s="175"/>
      <c r="J94" s="176" t="s">
        <v>106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hidden="1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hidden="1" s="2" customFormat="1" ht="22.8" customHeight="1">
      <c r="A96" s="37"/>
      <c r="B96" s="38"/>
      <c r="C96" s="177" t="s">
        <v>107</v>
      </c>
      <c r="D96" s="39"/>
      <c r="E96" s="39"/>
      <c r="F96" s="39"/>
      <c r="G96" s="39"/>
      <c r="H96" s="39"/>
      <c r="I96" s="39"/>
      <c r="J96" s="109">
        <f>J116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108</v>
      </c>
    </row>
    <row r="97" hidden="1" s="2" customFormat="1" ht="21.84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hidden="1" s="2" customFormat="1" ht="6.96" customHeight="1">
      <c r="A98" s="37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hidden="1"/>
    <row r="100" hidden="1"/>
    <row r="101" hidden="1"/>
    <row r="102" s="2" customFormat="1" ht="6.96" customHeight="1">
      <c r="A102" s="37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="2" customFormat="1" ht="24.96" customHeight="1">
      <c r="A103" s="37"/>
      <c r="B103" s="38"/>
      <c r="C103" s="22" t="s">
        <v>109</v>
      </c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="2" customFormat="1" ht="6.96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2" customFormat="1" ht="12" customHeight="1">
      <c r="A105" s="37"/>
      <c r="B105" s="38"/>
      <c r="C105" s="31" t="s">
        <v>16</v>
      </c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16.5" customHeight="1">
      <c r="A106" s="37"/>
      <c r="B106" s="38"/>
      <c r="C106" s="39"/>
      <c r="D106" s="39"/>
      <c r="E106" s="173" t="str">
        <f>E7</f>
        <v>ZPEVNĚNÉ PLOCHY V LOKALITĚ BŘEZINSKÁ - 2. část</v>
      </c>
      <c r="F106" s="31"/>
      <c r="G106" s="31"/>
      <c r="H106" s="31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12" customHeight="1">
      <c r="A107" s="37"/>
      <c r="B107" s="38"/>
      <c r="C107" s="31" t="s">
        <v>102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16.5" customHeight="1">
      <c r="A108" s="37"/>
      <c r="B108" s="38"/>
      <c r="C108" s="39"/>
      <c r="D108" s="39"/>
      <c r="E108" s="75" t="str">
        <f>E9</f>
        <v>VRN - Vedlejší rozpočtové náklady</v>
      </c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6.96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2" customHeight="1">
      <c r="A110" s="37"/>
      <c r="B110" s="38"/>
      <c r="C110" s="31" t="s">
        <v>20</v>
      </c>
      <c r="D110" s="39"/>
      <c r="E110" s="39"/>
      <c r="F110" s="26" t="str">
        <f>F12</f>
        <v>Petřvald</v>
      </c>
      <c r="G110" s="39"/>
      <c r="H110" s="39"/>
      <c r="I110" s="31" t="s">
        <v>22</v>
      </c>
      <c r="J110" s="78" t="str">
        <f>IF(J12="","",J12)</f>
        <v>15. 12. 2021</v>
      </c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6.96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5.15" customHeight="1">
      <c r="A112" s="37"/>
      <c r="B112" s="38"/>
      <c r="C112" s="31" t="s">
        <v>24</v>
      </c>
      <c r="D112" s="39"/>
      <c r="E112" s="39"/>
      <c r="F112" s="26" t="str">
        <f>E15</f>
        <v>Město Petřvald</v>
      </c>
      <c r="G112" s="39"/>
      <c r="H112" s="39"/>
      <c r="I112" s="31" t="s">
        <v>31</v>
      </c>
      <c r="J112" s="35" t="str">
        <f>E21</f>
        <v>Ing. Pavol Lipták</v>
      </c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5.15" customHeight="1">
      <c r="A113" s="37"/>
      <c r="B113" s="38"/>
      <c r="C113" s="31" t="s">
        <v>29</v>
      </c>
      <c r="D113" s="39"/>
      <c r="E113" s="39"/>
      <c r="F113" s="26" t="str">
        <f>IF(E18="","",E18)</f>
        <v>Vyplň údaj</v>
      </c>
      <c r="G113" s="39"/>
      <c r="H113" s="39"/>
      <c r="I113" s="31" t="s">
        <v>35</v>
      </c>
      <c r="J113" s="35" t="str">
        <f>E24</f>
        <v xml:space="preserve"> 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0.32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9" customFormat="1" ht="29.28" customHeight="1">
      <c r="A115" s="178"/>
      <c r="B115" s="179"/>
      <c r="C115" s="180" t="s">
        <v>110</v>
      </c>
      <c r="D115" s="181" t="s">
        <v>63</v>
      </c>
      <c r="E115" s="181" t="s">
        <v>59</v>
      </c>
      <c r="F115" s="181" t="s">
        <v>60</v>
      </c>
      <c r="G115" s="181" t="s">
        <v>111</v>
      </c>
      <c r="H115" s="181" t="s">
        <v>112</v>
      </c>
      <c r="I115" s="181" t="s">
        <v>113</v>
      </c>
      <c r="J115" s="182" t="s">
        <v>106</v>
      </c>
      <c r="K115" s="183" t="s">
        <v>114</v>
      </c>
      <c r="L115" s="184"/>
      <c r="M115" s="99" t="s">
        <v>1</v>
      </c>
      <c r="N115" s="100" t="s">
        <v>42</v>
      </c>
      <c r="O115" s="100" t="s">
        <v>115</v>
      </c>
      <c r="P115" s="100" t="s">
        <v>116</v>
      </c>
      <c r="Q115" s="100" t="s">
        <v>117</v>
      </c>
      <c r="R115" s="100" t="s">
        <v>118</v>
      </c>
      <c r="S115" s="100" t="s">
        <v>119</v>
      </c>
      <c r="T115" s="101" t="s">
        <v>120</v>
      </c>
      <c r="U115" s="178"/>
      <c r="V115" s="178"/>
      <c r="W115" s="178"/>
      <c r="X115" s="178"/>
      <c r="Y115" s="178"/>
      <c r="Z115" s="178"/>
      <c r="AA115" s="178"/>
      <c r="AB115" s="178"/>
      <c r="AC115" s="178"/>
      <c r="AD115" s="178"/>
      <c r="AE115" s="178"/>
    </row>
    <row r="116" s="2" customFormat="1" ht="22.8" customHeight="1">
      <c r="A116" s="37"/>
      <c r="B116" s="38"/>
      <c r="C116" s="106" t="s">
        <v>121</v>
      </c>
      <c r="D116" s="39"/>
      <c r="E116" s="39"/>
      <c r="F116" s="39"/>
      <c r="G116" s="39"/>
      <c r="H116" s="39"/>
      <c r="I116" s="39"/>
      <c r="J116" s="185">
        <f>BK116</f>
        <v>0</v>
      </c>
      <c r="K116" s="39"/>
      <c r="L116" s="43"/>
      <c r="M116" s="102"/>
      <c r="N116" s="186"/>
      <c r="O116" s="103"/>
      <c r="P116" s="187">
        <f>SUM(P117:P124)</f>
        <v>0</v>
      </c>
      <c r="Q116" s="103"/>
      <c r="R116" s="187">
        <f>SUM(R117:R124)</f>
        <v>0</v>
      </c>
      <c r="S116" s="103"/>
      <c r="T116" s="188">
        <f>SUM(T117:T124)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6" t="s">
        <v>77</v>
      </c>
      <c r="AU116" s="16" t="s">
        <v>108</v>
      </c>
      <c r="BK116" s="189">
        <f>SUM(BK117:BK124)</f>
        <v>0</v>
      </c>
    </row>
    <row r="117" s="2" customFormat="1" ht="21.75" customHeight="1">
      <c r="A117" s="37"/>
      <c r="B117" s="38"/>
      <c r="C117" s="190" t="s">
        <v>86</v>
      </c>
      <c r="D117" s="190" t="s">
        <v>122</v>
      </c>
      <c r="E117" s="191" t="s">
        <v>86</v>
      </c>
      <c r="F117" s="192" t="s">
        <v>123</v>
      </c>
      <c r="G117" s="193" t="s">
        <v>124</v>
      </c>
      <c r="H117" s="194">
        <v>1</v>
      </c>
      <c r="I117" s="195"/>
      <c r="J117" s="196">
        <f>ROUND(I117*H117,2)</f>
        <v>0</v>
      </c>
      <c r="K117" s="197"/>
      <c r="L117" s="198"/>
      <c r="M117" s="199" t="s">
        <v>1</v>
      </c>
      <c r="N117" s="200" t="s">
        <v>43</v>
      </c>
      <c r="O117" s="90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203" t="s">
        <v>125</v>
      </c>
      <c r="AT117" s="203" t="s">
        <v>122</v>
      </c>
      <c r="AU117" s="203" t="s">
        <v>78</v>
      </c>
      <c r="AY117" s="16" t="s">
        <v>126</v>
      </c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16" t="s">
        <v>86</v>
      </c>
      <c r="BK117" s="204">
        <f>ROUND(I117*H117,2)</f>
        <v>0</v>
      </c>
      <c r="BL117" s="16" t="s">
        <v>127</v>
      </c>
      <c r="BM117" s="203" t="s">
        <v>128</v>
      </c>
    </row>
    <row r="118" s="2" customFormat="1" ht="21.75" customHeight="1">
      <c r="A118" s="37"/>
      <c r="B118" s="38"/>
      <c r="C118" s="190" t="s">
        <v>88</v>
      </c>
      <c r="D118" s="190" t="s">
        <v>122</v>
      </c>
      <c r="E118" s="191" t="s">
        <v>88</v>
      </c>
      <c r="F118" s="192" t="s">
        <v>129</v>
      </c>
      <c r="G118" s="193" t="s">
        <v>124</v>
      </c>
      <c r="H118" s="194">
        <v>1</v>
      </c>
      <c r="I118" s="195"/>
      <c r="J118" s="196">
        <f>ROUND(I118*H118,2)</f>
        <v>0</v>
      </c>
      <c r="K118" s="197"/>
      <c r="L118" s="198"/>
      <c r="M118" s="199" t="s">
        <v>1</v>
      </c>
      <c r="N118" s="200" t="s">
        <v>43</v>
      </c>
      <c r="O118" s="90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203" t="s">
        <v>125</v>
      </c>
      <c r="AT118" s="203" t="s">
        <v>122</v>
      </c>
      <c r="AU118" s="203" t="s">
        <v>78</v>
      </c>
      <c r="AY118" s="16" t="s">
        <v>126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16" t="s">
        <v>86</v>
      </c>
      <c r="BK118" s="204">
        <f>ROUND(I118*H118,2)</f>
        <v>0</v>
      </c>
      <c r="BL118" s="16" t="s">
        <v>127</v>
      </c>
      <c r="BM118" s="203" t="s">
        <v>130</v>
      </c>
    </row>
    <row r="119" s="2" customFormat="1" ht="16.5" customHeight="1">
      <c r="A119" s="37"/>
      <c r="B119" s="38"/>
      <c r="C119" s="190" t="s">
        <v>131</v>
      </c>
      <c r="D119" s="190" t="s">
        <v>122</v>
      </c>
      <c r="E119" s="191" t="s">
        <v>131</v>
      </c>
      <c r="F119" s="192" t="s">
        <v>132</v>
      </c>
      <c r="G119" s="193" t="s">
        <v>124</v>
      </c>
      <c r="H119" s="194">
        <v>1</v>
      </c>
      <c r="I119" s="195"/>
      <c r="J119" s="196">
        <f>ROUND(I119*H119,2)</f>
        <v>0</v>
      </c>
      <c r="K119" s="197"/>
      <c r="L119" s="198"/>
      <c r="M119" s="199" t="s">
        <v>1</v>
      </c>
      <c r="N119" s="200" t="s">
        <v>43</v>
      </c>
      <c r="O119" s="90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03" t="s">
        <v>125</v>
      </c>
      <c r="AT119" s="203" t="s">
        <v>122</v>
      </c>
      <c r="AU119" s="203" t="s">
        <v>78</v>
      </c>
      <c r="AY119" s="16" t="s">
        <v>126</v>
      </c>
      <c r="BE119" s="204">
        <f>IF(N119="základní",J119,0)</f>
        <v>0</v>
      </c>
      <c r="BF119" s="204">
        <f>IF(N119="snížená",J119,0)</f>
        <v>0</v>
      </c>
      <c r="BG119" s="204">
        <f>IF(N119="zákl. přenesená",J119,0)</f>
        <v>0</v>
      </c>
      <c r="BH119" s="204">
        <f>IF(N119="sníž. přenesená",J119,0)</f>
        <v>0</v>
      </c>
      <c r="BI119" s="204">
        <f>IF(N119="nulová",J119,0)</f>
        <v>0</v>
      </c>
      <c r="BJ119" s="16" t="s">
        <v>86</v>
      </c>
      <c r="BK119" s="204">
        <f>ROUND(I119*H119,2)</f>
        <v>0</v>
      </c>
      <c r="BL119" s="16" t="s">
        <v>127</v>
      </c>
      <c r="BM119" s="203" t="s">
        <v>133</v>
      </c>
    </row>
    <row r="120" s="2" customFormat="1" ht="16.5" customHeight="1">
      <c r="A120" s="37"/>
      <c r="B120" s="38"/>
      <c r="C120" s="190" t="s">
        <v>127</v>
      </c>
      <c r="D120" s="190" t="s">
        <v>122</v>
      </c>
      <c r="E120" s="191" t="s">
        <v>127</v>
      </c>
      <c r="F120" s="192" t="s">
        <v>134</v>
      </c>
      <c r="G120" s="193" t="s">
        <v>124</v>
      </c>
      <c r="H120" s="194">
        <v>1</v>
      </c>
      <c r="I120" s="195"/>
      <c r="J120" s="196">
        <f>ROUND(I120*H120,2)</f>
        <v>0</v>
      </c>
      <c r="K120" s="197"/>
      <c r="L120" s="198"/>
      <c r="M120" s="199" t="s">
        <v>1</v>
      </c>
      <c r="N120" s="200" t="s">
        <v>43</v>
      </c>
      <c r="O120" s="90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03" t="s">
        <v>125</v>
      </c>
      <c r="AT120" s="203" t="s">
        <v>122</v>
      </c>
      <c r="AU120" s="203" t="s">
        <v>78</v>
      </c>
      <c r="AY120" s="16" t="s">
        <v>126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16" t="s">
        <v>86</v>
      </c>
      <c r="BK120" s="204">
        <f>ROUND(I120*H120,2)</f>
        <v>0</v>
      </c>
      <c r="BL120" s="16" t="s">
        <v>127</v>
      </c>
      <c r="BM120" s="203" t="s">
        <v>135</v>
      </c>
    </row>
    <row r="121" s="2" customFormat="1" ht="16.5" customHeight="1">
      <c r="A121" s="37"/>
      <c r="B121" s="38"/>
      <c r="C121" s="190" t="s">
        <v>136</v>
      </c>
      <c r="D121" s="190" t="s">
        <v>122</v>
      </c>
      <c r="E121" s="191" t="s">
        <v>136</v>
      </c>
      <c r="F121" s="192" t="s">
        <v>137</v>
      </c>
      <c r="G121" s="193" t="s">
        <v>124</v>
      </c>
      <c r="H121" s="194">
        <v>1</v>
      </c>
      <c r="I121" s="195"/>
      <c r="J121" s="196">
        <f>ROUND(I121*H121,2)</f>
        <v>0</v>
      </c>
      <c r="K121" s="197"/>
      <c r="L121" s="198"/>
      <c r="M121" s="199" t="s">
        <v>1</v>
      </c>
      <c r="N121" s="200" t="s">
        <v>43</v>
      </c>
      <c r="O121" s="90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03" t="s">
        <v>125</v>
      </c>
      <c r="AT121" s="203" t="s">
        <v>122</v>
      </c>
      <c r="AU121" s="203" t="s">
        <v>78</v>
      </c>
      <c r="AY121" s="16" t="s">
        <v>126</v>
      </c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16" t="s">
        <v>86</v>
      </c>
      <c r="BK121" s="204">
        <f>ROUND(I121*H121,2)</f>
        <v>0</v>
      </c>
      <c r="BL121" s="16" t="s">
        <v>127</v>
      </c>
      <c r="BM121" s="203" t="s">
        <v>138</v>
      </c>
    </row>
    <row r="122" s="2" customFormat="1" ht="21.75" customHeight="1">
      <c r="A122" s="37"/>
      <c r="B122" s="38"/>
      <c r="C122" s="190" t="s">
        <v>139</v>
      </c>
      <c r="D122" s="190" t="s">
        <v>122</v>
      </c>
      <c r="E122" s="191" t="s">
        <v>139</v>
      </c>
      <c r="F122" s="192" t="s">
        <v>140</v>
      </c>
      <c r="G122" s="193" t="s">
        <v>124</v>
      </c>
      <c r="H122" s="194">
        <v>1</v>
      </c>
      <c r="I122" s="195"/>
      <c r="J122" s="196">
        <f>ROUND(I122*H122,2)</f>
        <v>0</v>
      </c>
      <c r="K122" s="197"/>
      <c r="L122" s="198"/>
      <c r="M122" s="199" t="s">
        <v>1</v>
      </c>
      <c r="N122" s="200" t="s">
        <v>43</v>
      </c>
      <c r="O122" s="90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03" t="s">
        <v>125</v>
      </c>
      <c r="AT122" s="203" t="s">
        <v>122</v>
      </c>
      <c r="AU122" s="203" t="s">
        <v>78</v>
      </c>
      <c r="AY122" s="16" t="s">
        <v>126</v>
      </c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16" t="s">
        <v>86</v>
      </c>
      <c r="BK122" s="204">
        <f>ROUND(I122*H122,2)</f>
        <v>0</v>
      </c>
      <c r="BL122" s="16" t="s">
        <v>127</v>
      </c>
      <c r="BM122" s="203" t="s">
        <v>141</v>
      </c>
    </row>
    <row r="123" s="2" customFormat="1" ht="16.5" customHeight="1">
      <c r="A123" s="37"/>
      <c r="B123" s="38"/>
      <c r="C123" s="190" t="s">
        <v>142</v>
      </c>
      <c r="D123" s="190" t="s">
        <v>122</v>
      </c>
      <c r="E123" s="191" t="s">
        <v>142</v>
      </c>
      <c r="F123" s="192" t="s">
        <v>143</v>
      </c>
      <c r="G123" s="193" t="s">
        <v>124</v>
      </c>
      <c r="H123" s="194">
        <v>1</v>
      </c>
      <c r="I123" s="195"/>
      <c r="J123" s="196">
        <f>ROUND(I123*H123,2)</f>
        <v>0</v>
      </c>
      <c r="K123" s="197"/>
      <c r="L123" s="198"/>
      <c r="M123" s="199" t="s">
        <v>1</v>
      </c>
      <c r="N123" s="200" t="s">
        <v>43</v>
      </c>
      <c r="O123" s="90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03" t="s">
        <v>125</v>
      </c>
      <c r="AT123" s="203" t="s">
        <v>122</v>
      </c>
      <c r="AU123" s="203" t="s">
        <v>78</v>
      </c>
      <c r="AY123" s="16" t="s">
        <v>126</v>
      </c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16" t="s">
        <v>86</v>
      </c>
      <c r="BK123" s="204">
        <f>ROUND(I123*H123,2)</f>
        <v>0</v>
      </c>
      <c r="BL123" s="16" t="s">
        <v>127</v>
      </c>
      <c r="BM123" s="203" t="s">
        <v>144</v>
      </c>
    </row>
    <row r="124" s="2" customFormat="1" ht="16.5" customHeight="1">
      <c r="A124" s="37"/>
      <c r="B124" s="38"/>
      <c r="C124" s="190" t="s">
        <v>125</v>
      </c>
      <c r="D124" s="190" t="s">
        <v>122</v>
      </c>
      <c r="E124" s="191" t="s">
        <v>125</v>
      </c>
      <c r="F124" s="192" t="s">
        <v>145</v>
      </c>
      <c r="G124" s="193" t="s">
        <v>124</v>
      </c>
      <c r="H124" s="194">
        <v>1</v>
      </c>
      <c r="I124" s="195"/>
      <c r="J124" s="196">
        <f>ROUND(I124*H124,2)</f>
        <v>0</v>
      </c>
      <c r="K124" s="197"/>
      <c r="L124" s="198"/>
      <c r="M124" s="205" t="s">
        <v>1</v>
      </c>
      <c r="N124" s="206" t="s">
        <v>43</v>
      </c>
      <c r="O124" s="207"/>
      <c r="P124" s="208">
        <f>O124*H124</f>
        <v>0</v>
      </c>
      <c r="Q124" s="208">
        <v>0</v>
      </c>
      <c r="R124" s="208">
        <f>Q124*H124</f>
        <v>0</v>
      </c>
      <c r="S124" s="208">
        <v>0</v>
      </c>
      <c r="T124" s="209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03" t="s">
        <v>125</v>
      </c>
      <c r="AT124" s="203" t="s">
        <v>122</v>
      </c>
      <c r="AU124" s="203" t="s">
        <v>78</v>
      </c>
      <c r="AY124" s="16" t="s">
        <v>126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16" t="s">
        <v>86</v>
      </c>
      <c r="BK124" s="204">
        <f>ROUND(I124*H124,2)</f>
        <v>0</v>
      </c>
      <c r="BL124" s="16" t="s">
        <v>127</v>
      </c>
      <c r="BM124" s="203" t="s">
        <v>146</v>
      </c>
    </row>
    <row r="125" s="2" customFormat="1" ht="6.96" customHeight="1">
      <c r="A125" s="37"/>
      <c r="B125" s="65"/>
      <c r="C125" s="66"/>
      <c r="D125" s="66"/>
      <c r="E125" s="66"/>
      <c r="F125" s="66"/>
      <c r="G125" s="66"/>
      <c r="H125" s="66"/>
      <c r="I125" s="66"/>
      <c r="J125" s="66"/>
      <c r="K125" s="66"/>
      <c r="L125" s="43"/>
      <c r="M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</sheetData>
  <sheetProtection sheet="1" autoFilter="0" formatColumns="0" formatRows="0" objects="1" scenarios="1" spinCount="100000" saltValue="zyIivYyHmlmLY5jxWB0X9cu6p+MSVBnRZJL4feWVVUaClC1RolCHvXOUMsvfmx5p/r0d7nzVAsx3SMHTs1bCAw==" hashValue="A5rIJ98x/kOfCh1MnMViBvsNyrau2kK2mqSHFCV8moI367oTjlvuvTl1QzbnRUF3wPHGYAYcc/zZbrBImtv9lQ==" algorithmName="SHA-512" password="CC35"/>
  <autoFilter ref="C115:K124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91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88</v>
      </c>
    </row>
    <row r="4" s="1" customFormat="1" ht="24.96" customHeight="1">
      <c r="B4" s="19"/>
      <c r="D4" s="137" t="s">
        <v>101</v>
      </c>
      <c r="L4" s="19"/>
      <c r="M4" s="138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9" t="s">
        <v>16</v>
      </c>
      <c r="L6" s="19"/>
    </row>
    <row r="7" s="1" customFormat="1" ht="16.5" customHeight="1">
      <c r="B7" s="19"/>
      <c r="E7" s="140" t="str">
        <f>'Rekapitulace stavby'!K6</f>
        <v>ZPEVNĚNÉ PLOCHY V LOKALITĚ BŘEZINSKÁ - 2. část</v>
      </c>
      <c r="F7" s="139"/>
      <c r="G7" s="139"/>
      <c r="H7" s="139"/>
      <c r="L7" s="19"/>
    </row>
    <row r="8" s="2" customFormat="1" ht="12" customHeight="1">
      <c r="A8" s="37"/>
      <c r="B8" s="43"/>
      <c r="C8" s="37"/>
      <c r="D8" s="139" t="s">
        <v>102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1" t="s">
        <v>147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9" t="s">
        <v>20</v>
      </c>
      <c r="E12" s="37"/>
      <c r="F12" s="142" t="s">
        <v>36</v>
      </c>
      <c r="G12" s="37"/>
      <c r="H12" s="37"/>
      <c r="I12" s="139" t="s">
        <v>22</v>
      </c>
      <c r="J12" s="143" t="str">
        <f>'Rekapitulace stavby'!AN8</f>
        <v>15. 12. 2021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25</v>
      </c>
      <c r="J20" s="142" t="s">
        <v>32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2" t="s">
        <v>33</v>
      </c>
      <c r="F21" s="37"/>
      <c r="G21" s="37"/>
      <c r="H21" s="37"/>
      <c r="I21" s="139" t="s">
        <v>28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9" t="s">
        <v>35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9" t="s">
        <v>37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9" t="s">
        <v>38</v>
      </c>
      <c r="E30" s="37"/>
      <c r="F30" s="37"/>
      <c r="G30" s="37"/>
      <c r="H30" s="37"/>
      <c r="I30" s="37"/>
      <c r="J30" s="150">
        <f>ROUND(J124,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1" t="s">
        <v>40</v>
      </c>
      <c r="G32" s="37"/>
      <c r="H32" s="37"/>
      <c r="I32" s="151" t="s">
        <v>39</v>
      </c>
      <c r="J32" s="151" t="s">
        <v>41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42</v>
      </c>
      <c r="E33" s="139" t="s">
        <v>43</v>
      </c>
      <c r="F33" s="153">
        <f>ROUND((SUM(BE124:BE325)),  2)</f>
        <v>0</v>
      </c>
      <c r="G33" s="37"/>
      <c r="H33" s="37"/>
      <c r="I33" s="154">
        <v>0.20999999999999999</v>
      </c>
      <c r="J33" s="153">
        <f>ROUND(((SUM(BE124:BE325))*I33),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9" t="s">
        <v>44</v>
      </c>
      <c r="F34" s="153">
        <f>ROUND((SUM(BF124:BF325)),  2)</f>
        <v>0</v>
      </c>
      <c r="G34" s="37"/>
      <c r="H34" s="37"/>
      <c r="I34" s="154">
        <v>0.14999999999999999</v>
      </c>
      <c r="J34" s="153">
        <f>ROUND(((SUM(BF124:BF325))*I34),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9" t="s">
        <v>45</v>
      </c>
      <c r="F35" s="153">
        <f>ROUND((SUM(BG124:BG325)),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9" t="s">
        <v>46</v>
      </c>
      <c r="F36" s="153">
        <f>ROUND((SUM(BH124:BH325)),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9" t="s">
        <v>47</v>
      </c>
      <c r="F37" s="153">
        <f>ROUND((SUM(BI124:BI325)),  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48</v>
      </c>
      <c r="E39" s="157"/>
      <c r="F39" s="157"/>
      <c r="G39" s="158" t="s">
        <v>49</v>
      </c>
      <c r="H39" s="159" t="s">
        <v>50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62" t="s">
        <v>51</v>
      </c>
      <c r="E50" s="163"/>
      <c r="F50" s="163"/>
      <c r="G50" s="162" t="s">
        <v>52</v>
      </c>
      <c r="H50" s="163"/>
      <c r="I50" s="163"/>
      <c r="J50" s="163"/>
      <c r="K50" s="163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53</v>
      </c>
      <c r="E61" s="165"/>
      <c r="F61" s="166" t="s">
        <v>54</v>
      </c>
      <c r="G61" s="164" t="s">
        <v>53</v>
      </c>
      <c r="H61" s="165"/>
      <c r="I61" s="165"/>
      <c r="J61" s="167" t="s">
        <v>54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55</v>
      </c>
      <c r="E65" s="168"/>
      <c r="F65" s="168"/>
      <c r="G65" s="162" t="s">
        <v>56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53</v>
      </c>
      <c r="E76" s="165"/>
      <c r="F76" s="166" t="s">
        <v>54</v>
      </c>
      <c r="G76" s="164" t="s">
        <v>53</v>
      </c>
      <c r="H76" s="165"/>
      <c r="I76" s="165"/>
      <c r="J76" s="167" t="s">
        <v>54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hidden="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hidden="1" s="2" customFormat="1" ht="24.96" customHeight="1">
      <c r="A82" s="37"/>
      <c r="B82" s="38"/>
      <c r="C82" s="22" t="s">
        <v>104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hidden="1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hidden="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hidden="1" s="2" customFormat="1" ht="16.5" customHeight="1">
      <c r="A85" s="37"/>
      <c r="B85" s="38"/>
      <c r="C85" s="39"/>
      <c r="D85" s="39"/>
      <c r="E85" s="173" t="str">
        <f>E7</f>
        <v>ZPEVNĚNÉ PLOCHY V LOKALITĚ BŘEZINSKÁ - 2. část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hidden="1" s="2" customFormat="1" ht="12" customHeight="1">
      <c r="A86" s="37"/>
      <c r="B86" s="38"/>
      <c r="C86" s="31" t="s">
        <v>102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hidden="1" s="2" customFormat="1" ht="16.5" customHeight="1">
      <c r="A87" s="37"/>
      <c r="B87" s="38"/>
      <c r="C87" s="39"/>
      <c r="D87" s="39"/>
      <c r="E87" s="75" t="str">
        <f>E9</f>
        <v>SO102 - ODSTAVNÉ PARKOVACÍ PLOCHY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hidden="1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hidden="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15. 12. 2021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hidden="1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hidden="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Petřvald</v>
      </c>
      <c r="G91" s="39"/>
      <c r="H91" s="39"/>
      <c r="I91" s="31" t="s">
        <v>31</v>
      </c>
      <c r="J91" s="35" t="str">
        <f>E21</f>
        <v>Ing. Pavol Lipták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hidden="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35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hidden="1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hidden="1" s="2" customFormat="1" ht="29.28" customHeight="1">
      <c r="A94" s="37"/>
      <c r="B94" s="38"/>
      <c r="C94" s="174" t="s">
        <v>105</v>
      </c>
      <c r="D94" s="175"/>
      <c r="E94" s="175"/>
      <c r="F94" s="175"/>
      <c r="G94" s="175"/>
      <c r="H94" s="175"/>
      <c r="I94" s="175"/>
      <c r="J94" s="176" t="s">
        <v>106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hidden="1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hidden="1" s="2" customFormat="1" ht="22.8" customHeight="1">
      <c r="A96" s="37"/>
      <c r="B96" s="38"/>
      <c r="C96" s="177" t="s">
        <v>107</v>
      </c>
      <c r="D96" s="39"/>
      <c r="E96" s="39"/>
      <c r="F96" s="39"/>
      <c r="G96" s="39"/>
      <c r="H96" s="39"/>
      <c r="I96" s="39"/>
      <c r="J96" s="109">
        <f>J124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108</v>
      </c>
    </row>
    <row r="97" hidden="1" s="10" customFormat="1" ht="24.96" customHeight="1">
      <c r="A97" s="10"/>
      <c r="B97" s="210"/>
      <c r="C97" s="211"/>
      <c r="D97" s="212" t="s">
        <v>148</v>
      </c>
      <c r="E97" s="213"/>
      <c r="F97" s="213"/>
      <c r="G97" s="213"/>
      <c r="H97" s="213"/>
      <c r="I97" s="213"/>
      <c r="J97" s="214">
        <f>J125</f>
        <v>0</v>
      </c>
      <c r="K97" s="211"/>
      <c r="L97" s="215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hidden="1" s="11" customFormat="1" ht="19.92" customHeight="1">
      <c r="A98" s="11"/>
      <c r="B98" s="216"/>
      <c r="C98" s="217"/>
      <c r="D98" s="218" t="s">
        <v>149</v>
      </c>
      <c r="E98" s="219"/>
      <c r="F98" s="219"/>
      <c r="G98" s="219"/>
      <c r="H98" s="219"/>
      <c r="I98" s="219"/>
      <c r="J98" s="220">
        <f>J126</f>
        <v>0</v>
      </c>
      <c r="K98" s="217"/>
      <c r="L98" s="22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</row>
    <row r="99" hidden="1" s="11" customFormat="1" ht="19.92" customHeight="1">
      <c r="A99" s="11"/>
      <c r="B99" s="216"/>
      <c r="C99" s="217"/>
      <c r="D99" s="218" t="s">
        <v>150</v>
      </c>
      <c r="E99" s="219"/>
      <c r="F99" s="219"/>
      <c r="G99" s="219"/>
      <c r="H99" s="219"/>
      <c r="I99" s="219"/>
      <c r="J99" s="220">
        <f>J192</f>
        <v>0</v>
      </c>
      <c r="K99" s="217"/>
      <c r="L99" s="22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</row>
    <row r="100" hidden="1" s="11" customFormat="1" ht="19.92" customHeight="1">
      <c r="A100" s="11"/>
      <c r="B100" s="216"/>
      <c r="C100" s="217"/>
      <c r="D100" s="218" t="s">
        <v>151</v>
      </c>
      <c r="E100" s="219"/>
      <c r="F100" s="219"/>
      <c r="G100" s="219"/>
      <c r="H100" s="219"/>
      <c r="I100" s="219"/>
      <c r="J100" s="220">
        <f>J204</f>
        <v>0</v>
      </c>
      <c r="K100" s="217"/>
      <c r="L100" s="22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</row>
    <row r="101" hidden="1" s="11" customFormat="1" ht="19.92" customHeight="1">
      <c r="A101" s="11"/>
      <c r="B101" s="216"/>
      <c r="C101" s="217"/>
      <c r="D101" s="218" t="s">
        <v>152</v>
      </c>
      <c r="E101" s="219"/>
      <c r="F101" s="219"/>
      <c r="G101" s="219"/>
      <c r="H101" s="219"/>
      <c r="I101" s="219"/>
      <c r="J101" s="220">
        <f>J233</f>
        <v>0</v>
      </c>
      <c r="K101" s="217"/>
      <c r="L101" s="22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</row>
    <row r="102" hidden="1" s="11" customFormat="1" ht="19.92" customHeight="1">
      <c r="A102" s="11"/>
      <c r="B102" s="216"/>
      <c r="C102" s="217"/>
      <c r="D102" s="218" t="s">
        <v>153</v>
      </c>
      <c r="E102" s="219"/>
      <c r="F102" s="219"/>
      <c r="G102" s="219"/>
      <c r="H102" s="219"/>
      <c r="I102" s="219"/>
      <c r="J102" s="220">
        <f>J248</f>
        <v>0</v>
      </c>
      <c r="K102" s="217"/>
      <c r="L102" s="22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</row>
    <row r="103" hidden="1" s="11" customFormat="1" ht="19.92" customHeight="1">
      <c r="A103" s="11"/>
      <c r="B103" s="216"/>
      <c r="C103" s="217"/>
      <c r="D103" s="218" t="s">
        <v>154</v>
      </c>
      <c r="E103" s="219"/>
      <c r="F103" s="219"/>
      <c r="G103" s="219"/>
      <c r="H103" s="219"/>
      <c r="I103" s="219"/>
      <c r="J103" s="220">
        <f>J303</f>
        <v>0</v>
      </c>
      <c r="K103" s="217"/>
      <c r="L103" s="22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</row>
    <row r="104" hidden="1" s="11" customFormat="1" ht="19.92" customHeight="1">
      <c r="A104" s="11"/>
      <c r="B104" s="216"/>
      <c r="C104" s="217"/>
      <c r="D104" s="218" t="s">
        <v>155</v>
      </c>
      <c r="E104" s="219"/>
      <c r="F104" s="219"/>
      <c r="G104" s="219"/>
      <c r="H104" s="219"/>
      <c r="I104" s="219"/>
      <c r="J104" s="220">
        <f>J322</f>
        <v>0</v>
      </c>
      <c r="K104" s="217"/>
      <c r="L104" s="22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</row>
    <row r="105" hidden="1" s="2" customFormat="1" ht="21.84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hidden="1" s="2" customFormat="1" ht="6.96" customHeight="1">
      <c r="A106" s="37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hidden="1"/>
    <row r="108" hidden="1"/>
    <row r="109" hidden="1"/>
    <row r="110" s="2" customFormat="1" ht="6.96" customHeight="1">
      <c r="A110" s="37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24.96" customHeight="1">
      <c r="A111" s="37"/>
      <c r="B111" s="38"/>
      <c r="C111" s="22" t="s">
        <v>109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6.96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6.5" customHeight="1">
      <c r="A114" s="37"/>
      <c r="B114" s="38"/>
      <c r="C114" s="39"/>
      <c r="D114" s="39"/>
      <c r="E114" s="173" t="str">
        <f>E7</f>
        <v>ZPEVNĚNÉ PLOCHY V LOKALITĚ BŘEZINSKÁ - 2. část</v>
      </c>
      <c r="F114" s="31"/>
      <c r="G114" s="31"/>
      <c r="H114" s="31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31" t="s">
        <v>102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6.5" customHeight="1">
      <c r="A116" s="37"/>
      <c r="B116" s="38"/>
      <c r="C116" s="39"/>
      <c r="D116" s="39"/>
      <c r="E116" s="75" t="str">
        <f>E9</f>
        <v>SO102 - ODSTAVNÉ PARKOVACÍ PLOCHY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6.96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2" customHeight="1">
      <c r="A118" s="37"/>
      <c r="B118" s="38"/>
      <c r="C118" s="31" t="s">
        <v>20</v>
      </c>
      <c r="D118" s="39"/>
      <c r="E118" s="39"/>
      <c r="F118" s="26" t="str">
        <f>F12</f>
        <v xml:space="preserve"> </v>
      </c>
      <c r="G118" s="39"/>
      <c r="H118" s="39"/>
      <c r="I118" s="31" t="s">
        <v>22</v>
      </c>
      <c r="J118" s="78" t="str">
        <f>IF(J12="","",J12)</f>
        <v>15. 12. 2021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6.96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5.15" customHeight="1">
      <c r="A120" s="37"/>
      <c r="B120" s="38"/>
      <c r="C120" s="31" t="s">
        <v>24</v>
      </c>
      <c r="D120" s="39"/>
      <c r="E120" s="39"/>
      <c r="F120" s="26" t="str">
        <f>E15</f>
        <v>Město Petřvald</v>
      </c>
      <c r="G120" s="39"/>
      <c r="H120" s="39"/>
      <c r="I120" s="31" t="s">
        <v>31</v>
      </c>
      <c r="J120" s="35" t="str">
        <f>E21</f>
        <v>Ing. Pavol Lipták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5.15" customHeight="1">
      <c r="A121" s="37"/>
      <c r="B121" s="38"/>
      <c r="C121" s="31" t="s">
        <v>29</v>
      </c>
      <c r="D121" s="39"/>
      <c r="E121" s="39"/>
      <c r="F121" s="26" t="str">
        <f>IF(E18="","",E18)</f>
        <v>Vyplň údaj</v>
      </c>
      <c r="G121" s="39"/>
      <c r="H121" s="39"/>
      <c r="I121" s="31" t="s">
        <v>35</v>
      </c>
      <c r="J121" s="35" t="str">
        <f>E24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0.32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9" customFormat="1" ht="29.28" customHeight="1">
      <c r="A123" s="178"/>
      <c r="B123" s="179"/>
      <c r="C123" s="180" t="s">
        <v>110</v>
      </c>
      <c r="D123" s="181" t="s">
        <v>63</v>
      </c>
      <c r="E123" s="181" t="s">
        <v>59</v>
      </c>
      <c r="F123" s="181" t="s">
        <v>60</v>
      </c>
      <c r="G123" s="181" t="s">
        <v>111</v>
      </c>
      <c r="H123" s="181" t="s">
        <v>112</v>
      </c>
      <c r="I123" s="181" t="s">
        <v>113</v>
      </c>
      <c r="J123" s="182" t="s">
        <v>106</v>
      </c>
      <c r="K123" s="183" t="s">
        <v>114</v>
      </c>
      <c r="L123" s="184"/>
      <c r="M123" s="99" t="s">
        <v>1</v>
      </c>
      <c r="N123" s="100" t="s">
        <v>42</v>
      </c>
      <c r="O123" s="100" t="s">
        <v>115</v>
      </c>
      <c r="P123" s="100" t="s">
        <v>116</v>
      </c>
      <c r="Q123" s="100" t="s">
        <v>117</v>
      </c>
      <c r="R123" s="100" t="s">
        <v>118</v>
      </c>
      <c r="S123" s="100" t="s">
        <v>119</v>
      </c>
      <c r="T123" s="101" t="s">
        <v>120</v>
      </c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</row>
    <row r="124" s="2" customFormat="1" ht="22.8" customHeight="1">
      <c r="A124" s="37"/>
      <c r="B124" s="38"/>
      <c r="C124" s="106" t="s">
        <v>121</v>
      </c>
      <c r="D124" s="39"/>
      <c r="E124" s="39"/>
      <c r="F124" s="39"/>
      <c r="G124" s="39"/>
      <c r="H124" s="39"/>
      <c r="I124" s="39"/>
      <c r="J124" s="185">
        <f>BK124</f>
        <v>0</v>
      </c>
      <c r="K124" s="39"/>
      <c r="L124" s="43"/>
      <c r="M124" s="102"/>
      <c r="N124" s="186"/>
      <c r="O124" s="103"/>
      <c r="P124" s="187">
        <f>P125</f>
        <v>0</v>
      </c>
      <c r="Q124" s="103"/>
      <c r="R124" s="187">
        <f>R125</f>
        <v>161.34486563000002</v>
      </c>
      <c r="S124" s="103"/>
      <c r="T124" s="188">
        <f>T125</f>
        <v>139.88049999999998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77</v>
      </c>
      <c r="AU124" s="16" t="s">
        <v>108</v>
      </c>
      <c r="BK124" s="189">
        <f>BK125</f>
        <v>0</v>
      </c>
    </row>
    <row r="125" s="12" customFormat="1" ht="25.92" customHeight="1">
      <c r="A125" s="12"/>
      <c r="B125" s="222"/>
      <c r="C125" s="223"/>
      <c r="D125" s="224" t="s">
        <v>77</v>
      </c>
      <c r="E125" s="225" t="s">
        <v>156</v>
      </c>
      <c r="F125" s="225" t="s">
        <v>157</v>
      </c>
      <c r="G125" s="223"/>
      <c r="H125" s="223"/>
      <c r="I125" s="226"/>
      <c r="J125" s="227">
        <f>BK125</f>
        <v>0</v>
      </c>
      <c r="K125" s="223"/>
      <c r="L125" s="228"/>
      <c r="M125" s="229"/>
      <c r="N125" s="230"/>
      <c r="O125" s="230"/>
      <c r="P125" s="231">
        <f>P126+P192+P204+P233+P248+P303+P322</f>
        <v>0</v>
      </c>
      <c r="Q125" s="230"/>
      <c r="R125" s="231">
        <f>R126+R192+R204+R233+R248+R303+R322</f>
        <v>161.34486563000002</v>
      </c>
      <c r="S125" s="230"/>
      <c r="T125" s="232">
        <f>T126+T192+T204+T233+T248+T303+T322</f>
        <v>139.88049999999998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3" t="s">
        <v>86</v>
      </c>
      <c r="AT125" s="234" t="s">
        <v>77</v>
      </c>
      <c r="AU125" s="234" t="s">
        <v>78</v>
      </c>
      <c r="AY125" s="233" t="s">
        <v>126</v>
      </c>
      <c r="BK125" s="235">
        <f>BK126+BK192+BK204+BK233+BK248+BK303+BK322</f>
        <v>0</v>
      </c>
    </row>
    <row r="126" s="12" customFormat="1" ht="22.8" customHeight="1">
      <c r="A126" s="12"/>
      <c r="B126" s="222"/>
      <c r="C126" s="223"/>
      <c r="D126" s="224" t="s">
        <v>77</v>
      </c>
      <c r="E126" s="236" t="s">
        <v>86</v>
      </c>
      <c r="F126" s="236" t="s">
        <v>158</v>
      </c>
      <c r="G126" s="223"/>
      <c r="H126" s="223"/>
      <c r="I126" s="226"/>
      <c r="J126" s="237">
        <f>BK126</f>
        <v>0</v>
      </c>
      <c r="K126" s="223"/>
      <c r="L126" s="228"/>
      <c r="M126" s="229"/>
      <c r="N126" s="230"/>
      <c r="O126" s="230"/>
      <c r="P126" s="231">
        <f>SUM(P127:P191)</f>
        <v>0</v>
      </c>
      <c r="Q126" s="230"/>
      <c r="R126" s="231">
        <f>SUM(R127:R191)</f>
        <v>7.7386799999999996</v>
      </c>
      <c r="S126" s="230"/>
      <c r="T126" s="232">
        <f>SUM(T127:T191)</f>
        <v>127.2165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3" t="s">
        <v>86</v>
      </c>
      <c r="AT126" s="234" t="s">
        <v>77</v>
      </c>
      <c r="AU126" s="234" t="s">
        <v>86</v>
      </c>
      <c r="AY126" s="233" t="s">
        <v>126</v>
      </c>
      <c r="BK126" s="235">
        <f>SUM(BK127:BK191)</f>
        <v>0</v>
      </c>
    </row>
    <row r="127" s="2" customFormat="1" ht="33" customHeight="1">
      <c r="A127" s="37"/>
      <c r="B127" s="38"/>
      <c r="C127" s="238" t="s">
        <v>86</v>
      </c>
      <c r="D127" s="238" t="s">
        <v>159</v>
      </c>
      <c r="E127" s="239" t="s">
        <v>160</v>
      </c>
      <c r="F127" s="240" t="s">
        <v>161</v>
      </c>
      <c r="G127" s="241" t="s">
        <v>162</v>
      </c>
      <c r="H127" s="242">
        <v>18</v>
      </c>
      <c r="I127" s="243"/>
      <c r="J127" s="244">
        <f>ROUND(I127*H127,2)</f>
        <v>0</v>
      </c>
      <c r="K127" s="245"/>
      <c r="L127" s="43"/>
      <c r="M127" s="246" t="s">
        <v>1</v>
      </c>
      <c r="N127" s="247" t="s">
        <v>43</v>
      </c>
      <c r="O127" s="90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03" t="s">
        <v>127</v>
      </c>
      <c r="AT127" s="203" t="s">
        <v>159</v>
      </c>
      <c r="AU127" s="203" t="s">
        <v>88</v>
      </c>
      <c r="AY127" s="16" t="s">
        <v>126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16" t="s">
        <v>86</v>
      </c>
      <c r="BK127" s="204">
        <f>ROUND(I127*H127,2)</f>
        <v>0</v>
      </c>
      <c r="BL127" s="16" t="s">
        <v>127</v>
      </c>
      <c r="BM127" s="203" t="s">
        <v>163</v>
      </c>
    </row>
    <row r="128" s="13" customFormat="1">
      <c r="A128" s="13"/>
      <c r="B128" s="248"/>
      <c r="C128" s="249"/>
      <c r="D128" s="250" t="s">
        <v>164</v>
      </c>
      <c r="E128" s="251" t="s">
        <v>1</v>
      </c>
      <c r="F128" s="252" t="s">
        <v>165</v>
      </c>
      <c r="G128" s="249"/>
      <c r="H128" s="253">
        <v>18</v>
      </c>
      <c r="I128" s="254"/>
      <c r="J128" s="249"/>
      <c r="K128" s="249"/>
      <c r="L128" s="255"/>
      <c r="M128" s="256"/>
      <c r="N128" s="257"/>
      <c r="O128" s="257"/>
      <c r="P128" s="257"/>
      <c r="Q128" s="257"/>
      <c r="R128" s="257"/>
      <c r="S128" s="257"/>
      <c r="T128" s="25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9" t="s">
        <v>164</v>
      </c>
      <c r="AU128" s="259" t="s">
        <v>88</v>
      </c>
      <c r="AV128" s="13" t="s">
        <v>88</v>
      </c>
      <c r="AW128" s="13" t="s">
        <v>34</v>
      </c>
      <c r="AX128" s="13" t="s">
        <v>86</v>
      </c>
      <c r="AY128" s="259" t="s">
        <v>126</v>
      </c>
    </row>
    <row r="129" s="2" customFormat="1" ht="21.75" customHeight="1">
      <c r="A129" s="37"/>
      <c r="B129" s="38"/>
      <c r="C129" s="238" t="s">
        <v>88</v>
      </c>
      <c r="D129" s="238" t="s">
        <v>159</v>
      </c>
      <c r="E129" s="239" t="s">
        <v>166</v>
      </c>
      <c r="F129" s="240" t="s">
        <v>167</v>
      </c>
      <c r="G129" s="241" t="s">
        <v>168</v>
      </c>
      <c r="H129" s="242">
        <v>8</v>
      </c>
      <c r="I129" s="243"/>
      <c r="J129" s="244">
        <f>ROUND(I129*H129,2)</f>
        <v>0</v>
      </c>
      <c r="K129" s="245"/>
      <c r="L129" s="43"/>
      <c r="M129" s="246" t="s">
        <v>1</v>
      </c>
      <c r="N129" s="247" t="s">
        <v>43</v>
      </c>
      <c r="O129" s="90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03" t="s">
        <v>127</v>
      </c>
      <c r="AT129" s="203" t="s">
        <v>159</v>
      </c>
      <c r="AU129" s="203" t="s">
        <v>88</v>
      </c>
      <c r="AY129" s="16" t="s">
        <v>126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6" t="s">
        <v>86</v>
      </c>
      <c r="BK129" s="204">
        <f>ROUND(I129*H129,2)</f>
        <v>0</v>
      </c>
      <c r="BL129" s="16" t="s">
        <v>127</v>
      </c>
      <c r="BM129" s="203" t="s">
        <v>169</v>
      </c>
    </row>
    <row r="130" s="13" customFormat="1">
      <c r="A130" s="13"/>
      <c r="B130" s="248"/>
      <c r="C130" s="249"/>
      <c r="D130" s="250" t="s">
        <v>164</v>
      </c>
      <c r="E130" s="251" t="s">
        <v>1</v>
      </c>
      <c r="F130" s="252" t="s">
        <v>170</v>
      </c>
      <c r="G130" s="249"/>
      <c r="H130" s="253">
        <v>3</v>
      </c>
      <c r="I130" s="254"/>
      <c r="J130" s="249"/>
      <c r="K130" s="249"/>
      <c r="L130" s="255"/>
      <c r="M130" s="256"/>
      <c r="N130" s="257"/>
      <c r="O130" s="257"/>
      <c r="P130" s="257"/>
      <c r="Q130" s="257"/>
      <c r="R130" s="257"/>
      <c r="S130" s="257"/>
      <c r="T130" s="25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9" t="s">
        <v>164</v>
      </c>
      <c r="AU130" s="259" t="s">
        <v>88</v>
      </c>
      <c r="AV130" s="13" t="s">
        <v>88</v>
      </c>
      <c r="AW130" s="13" t="s">
        <v>34</v>
      </c>
      <c r="AX130" s="13" t="s">
        <v>78</v>
      </c>
      <c r="AY130" s="259" t="s">
        <v>126</v>
      </c>
    </row>
    <row r="131" s="13" customFormat="1">
      <c r="A131" s="13"/>
      <c r="B131" s="248"/>
      <c r="C131" s="249"/>
      <c r="D131" s="250" t="s">
        <v>164</v>
      </c>
      <c r="E131" s="251" t="s">
        <v>1</v>
      </c>
      <c r="F131" s="252" t="s">
        <v>171</v>
      </c>
      <c r="G131" s="249"/>
      <c r="H131" s="253">
        <v>2</v>
      </c>
      <c r="I131" s="254"/>
      <c r="J131" s="249"/>
      <c r="K131" s="249"/>
      <c r="L131" s="255"/>
      <c r="M131" s="256"/>
      <c r="N131" s="257"/>
      <c r="O131" s="257"/>
      <c r="P131" s="257"/>
      <c r="Q131" s="257"/>
      <c r="R131" s="257"/>
      <c r="S131" s="257"/>
      <c r="T131" s="25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9" t="s">
        <v>164</v>
      </c>
      <c r="AU131" s="259" t="s">
        <v>88</v>
      </c>
      <c r="AV131" s="13" t="s">
        <v>88</v>
      </c>
      <c r="AW131" s="13" t="s">
        <v>34</v>
      </c>
      <c r="AX131" s="13" t="s">
        <v>78</v>
      </c>
      <c r="AY131" s="259" t="s">
        <v>126</v>
      </c>
    </row>
    <row r="132" s="13" customFormat="1">
      <c r="A132" s="13"/>
      <c r="B132" s="248"/>
      <c r="C132" s="249"/>
      <c r="D132" s="250" t="s">
        <v>164</v>
      </c>
      <c r="E132" s="251" t="s">
        <v>1</v>
      </c>
      <c r="F132" s="252" t="s">
        <v>172</v>
      </c>
      <c r="G132" s="249"/>
      <c r="H132" s="253">
        <v>3</v>
      </c>
      <c r="I132" s="254"/>
      <c r="J132" s="249"/>
      <c r="K132" s="249"/>
      <c r="L132" s="255"/>
      <c r="M132" s="256"/>
      <c r="N132" s="257"/>
      <c r="O132" s="257"/>
      <c r="P132" s="257"/>
      <c r="Q132" s="257"/>
      <c r="R132" s="257"/>
      <c r="S132" s="257"/>
      <c r="T132" s="25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9" t="s">
        <v>164</v>
      </c>
      <c r="AU132" s="259" t="s">
        <v>88</v>
      </c>
      <c r="AV132" s="13" t="s">
        <v>88</v>
      </c>
      <c r="AW132" s="13" t="s">
        <v>34</v>
      </c>
      <c r="AX132" s="13" t="s">
        <v>78</v>
      </c>
      <c r="AY132" s="259" t="s">
        <v>126</v>
      </c>
    </row>
    <row r="133" s="14" customFormat="1">
      <c r="A133" s="14"/>
      <c r="B133" s="260"/>
      <c r="C133" s="261"/>
      <c r="D133" s="250" t="s">
        <v>164</v>
      </c>
      <c r="E133" s="262" t="s">
        <v>1</v>
      </c>
      <c r="F133" s="263" t="s">
        <v>173</v>
      </c>
      <c r="G133" s="261"/>
      <c r="H133" s="264">
        <v>8</v>
      </c>
      <c r="I133" s="265"/>
      <c r="J133" s="261"/>
      <c r="K133" s="261"/>
      <c r="L133" s="266"/>
      <c r="M133" s="267"/>
      <c r="N133" s="268"/>
      <c r="O133" s="268"/>
      <c r="P133" s="268"/>
      <c r="Q133" s="268"/>
      <c r="R133" s="268"/>
      <c r="S133" s="268"/>
      <c r="T133" s="26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70" t="s">
        <v>164</v>
      </c>
      <c r="AU133" s="270" t="s">
        <v>88</v>
      </c>
      <c r="AV133" s="14" t="s">
        <v>127</v>
      </c>
      <c r="AW133" s="14" t="s">
        <v>34</v>
      </c>
      <c r="AX133" s="14" t="s">
        <v>86</v>
      </c>
      <c r="AY133" s="270" t="s">
        <v>126</v>
      </c>
    </row>
    <row r="134" s="2" customFormat="1" ht="21.75" customHeight="1">
      <c r="A134" s="37"/>
      <c r="B134" s="38"/>
      <c r="C134" s="238" t="s">
        <v>131</v>
      </c>
      <c r="D134" s="238" t="s">
        <v>159</v>
      </c>
      <c r="E134" s="239" t="s">
        <v>174</v>
      </c>
      <c r="F134" s="240" t="s">
        <v>175</v>
      </c>
      <c r="G134" s="241" t="s">
        <v>168</v>
      </c>
      <c r="H134" s="242">
        <v>1</v>
      </c>
      <c r="I134" s="243"/>
      <c r="J134" s="244">
        <f>ROUND(I134*H134,2)</f>
        <v>0</v>
      </c>
      <c r="K134" s="245"/>
      <c r="L134" s="43"/>
      <c r="M134" s="246" t="s">
        <v>1</v>
      </c>
      <c r="N134" s="247" t="s">
        <v>43</v>
      </c>
      <c r="O134" s="90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03" t="s">
        <v>127</v>
      </c>
      <c r="AT134" s="203" t="s">
        <v>159</v>
      </c>
      <c r="AU134" s="203" t="s">
        <v>88</v>
      </c>
      <c r="AY134" s="16" t="s">
        <v>126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6" t="s">
        <v>86</v>
      </c>
      <c r="BK134" s="204">
        <f>ROUND(I134*H134,2)</f>
        <v>0</v>
      </c>
      <c r="BL134" s="16" t="s">
        <v>127</v>
      </c>
      <c r="BM134" s="203" t="s">
        <v>176</v>
      </c>
    </row>
    <row r="135" s="13" customFormat="1">
      <c r="A135" s="13"/>
      <c r="B135" s="248"/>
      <c r="C135" s="249"/>
      <c r="D135" s="250" t="s">
        <v>164</v>
      </c>
      <c r="E135" s="251" t="s">
        <v>1</v>
      </c>
      <c r="F135" s="252" t="s">
        <v>177</v>
      </c>
      <c r="G135" s="249"/>
      <c r="H135" s="253">
        <v>1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164</v>
      </c>
      <c r="AU135" s="259" t="s">
        <v>88</v>
      </c>
      <c r="AV135" s="13" t="s">
        <v>88</v>
      </c>
      <c r="AW135" s="13" t="s">
        <v>34</v>
      </c>
      <c r="AX135" s="13" t="s">
        <v>86</v>
      </c>
      <c r="AY135" s="259" t="s">
        <v>126</v>
      </c>
    </row>
    <row r="136" s="2" customFormat="1" ht="16.5" customHeight="1">
      <c r="A136" s="37"/>
      <c r="B136" s="38"/>
      <c r="C136" s="238" t="s">
        <v>127</v>
      </c>
      <c r="D136" s="238" t="s">
        <v>159</v>
      </c>
      <c r="E136" s="239" t="s">
        <v>178</v>
      </c>
      <c r="F136" s="240" t="s">
        <v>179</v>
      </c>
      <c r="G136" s="241" t="s">
        <v>168</v>
      </c>
      <c r="H136" s="242">
        <v>8</v>
      </c>
      <c r="I136" s="243"/>
      <c r="J136" s="244">
        <f>ROUND(I136*H136,2)</f>
        <v>0</v>
      </c>
      <c r="K136" s="245"/>
      <c r="L136" s="43"/>
      <c r="M136" s="246" t="s">
        <v>1</v>
      </c>
      <c r="N136" s="247" t="s">
        <v>43</v>
      </c>
      <c r="O136" s="90"/>
      <c r="P136" s="201">
        <f>O136*H136</f>
        <v>0</v>
      </c>
      <c r="Q136" s="201">
        <v>5.0000000000000002E-05</v>
      </c>
      <c r="R136" s="201">
        <f>Q136*H136</f>
        <v>0.00040000000000000002</v>
      </c>
      <c r="S136" s="201">
        <v>0</v>
      </c>
      <c r="T136" s="202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03" t="s">
        <v>127</v>
      </c>
      <c r="AT136" s="203" t="s">
        <v>159</v>
      </c>
      <c r="AU136" s="203" t="s">
        <v>88</v>
      </c>
      <c r="AY136" s="16" t="s">
        <v>126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16" t="s">
        <v>86</v>
      </c>
      <c r="BK136" s="204">
        <f>ROUND(I136*H136,2)</f>
        <v>0</v>
      </c>
      <c r="BL136" s="16" t="s">
        <v>127</v>
      </c>
      <c r="BM136" s="203" t="s">
        <v>180</v>
      </c>
    </row>
    <row r="137" s="2" customFormat="1" ht="16.5" customHeight="1">
      <c r="A137" s="37"/>
      <c r="B137" s="38"/>
      <c r="C137" s="238" t="s">
        <v>136</v>
      </c>
      <c r="D137" s="238" t="s">
        <v>159</v>
      </c>
      <c r="E137" s="239" t="s">
        <v>181</v>
      </c>
      <c r="F137" s="240" t="s">
        <v>182</v>
      </c>
      <c r="G137" s="241" t="s">
        <v>168</v>
      </c>
      <c r="H137" s="242">
        <v>1</v>
      </c>
      <c r="I137" s="243"/>
      <c r="J137" s="244">
        <f>ROUND(I137*H137,2)</f>
        <v>0</v>
      </c>
      <c r="K137" s="245"/>
      <c r="L137" s="43"/>
      <c r="M137" s="246" t="s">
        <v>1</v>
      </c>
      <c r="N137" s="247" t="s">
        <v>43</v>
      </c>
      <c r="O137" s="90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03" t="s">
        <v>127</v>
      </c>
      <c r="AT137" s="203" t="s">
        <v>159</v>
      </c>
      <c r="AU137" s="203" t="s">
        <v>88</v>
      </c>
      <c r="AY137" s="16" t="s">
        <v>126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6" t="s">
        <v>86</v>
      </c>
      <c r="BK137" s="204">
        <f>ROUND(I137*H137,2)</f>
        <v>0</v>
      </c>
      <c r="BL137" s="16" t="s">
        <v>127</v>
      </c>
      <c r="BM137" s="203" t="s">
        <v>183</v>
      </c>
    </row>
    <row r="138" s="2" customFormat="1" ht="33" customHeight="1">
      <c r="A138" s="37"/>
      <c r="B138" s="38"/>
      <c r="C138" s="238" t="s">
        <v>139</v>
      </c>
      <c r="D138" s="238" t="s">
        <v>159</v>
      </c>
      <c r="E138" s="239" t="s">
        <v>184</v>
      </c>
      <c r="F138" s="240" t="s">
        <v>185</v>
      </c>
      <c r="G138" s="241" t="s">
        <v>162</v>
      </c>
      <c r="H138" s="242">
        <v>2.5</v>
      </c>
      <c r="I138" s="243"/>
      <c r="J138" s="244">
        <f>ROUND(I138*H138,2)</f>
        <v>0</v>
      </c>
      <c r="K138" s="245"/>
      <c r="L138" s="43"/>
      <c r="M138" s="246" t="s">
        <v>1</v>
      </c>
      <c r="N138" s="247" t="s">
        <v>43</v>
      </c>
      <c r="O138" s="90"/>
      <c r="P138" s="201">
        <f>O138*H138</f>
        <v>0</v>
      </c>
      <c r="Q138" s="201">
        <v>0</v>
      </c>
      <c r="R138" s="201">
        <f>Q138*H138</f>
        <v>0</v>
      </c>
      <c r="S138" s="201">
        <v>0.255</v>
      </c>
      <c r="T138" s="202">
        <f>S138*H138</f>
        <v>0.63749999999999996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03" t="s">
        <v>127</v>
      </c>
      <c r="AT138" s="203" t="s">
        <v>159</v>
      </c>
      <c r="AU138" s="203" t="s">
        <v>88</v>
      </c>
      <c r="AY138" s="16" t="s">
        <v>126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6" t="s">
        <v>86</v>
      </c>
      <c r="BK138" s="204">
        <f>ROUND(I138*H138,2)</f>
        <v>0</v>
      </c>
      <c r="BL138" s="16" t="s">
        <v>127</v>
      </c>
      <c r="BM138" s="203" t="s">
        <v>186</v>
      </c>
    </row>
    <row r="139" s="13" customFormat="1">
      <c r="A139" s="13"/>
      <c r="B139" s="248"/>
      <c r="C139" s="249"/>
      <c r="D139" s="250" t="s">
        <v>164</v>
      </c>
      <c r="E139" s="251" t="s">
        <v>1</v>
      </c>
      <c r="F139" s="252" t="s">
        <v>187</v>
      </c>
      <c r="G139" s="249"/>
      <c r="H139" s="253">
        <v>2.5</v>
      </c>
      <c r="I139" s="254"/>
      <c r="J139" s="249"/>
      <c r="K139" s="249"/>
      <c r="L139" s="255"/>
      <c r="M139" s="256"/>
      <c r="N139" s="257"/>
      <c r="O139" s="257"/>
      <c r="P139" s="257"/>
      <c r="Q139" s="257"/>
      <c r="R139" s="257"/>
      <c r="S139" s="257"/>
      <c r="T139" s="25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9" t="s">
        <v>164</v>
      </c>
      <c r="AU139" s="259" t="s">
        <v>88</v>
      </c>
      <c r="AV139" s="13" t="s">
        <v>88</v>
      </c>
      <c r="AW139" s="13" t="s">
        <v>34</v>
      </c>
      <c r="AX139" s="13" t="s">
        <v>86</v>
      </c>
      <c r="AY139" s="259" t="s">
        <v>126</v>
      </c>
    </row>
    <row r="140" s="2" customFormat="1" ht="33" customHeight="1">
      <c r="A140" s="37"/>
      <c r="B140" s="38"/>
      <c r="C140" s="238" t="s">
        <v>142</v>
      </c>
      <c r="D140" s="238" t="s">
        <v>159</v>
      </c>
      <c r="E140" s="239" t="s">
        <v>188</v>
      </c>
      <c r="F140" s="240" t="s">
        <v>189</v>
      </c>
      <c r="G140" s="241" t="s">
        <v>162</v>
      </c>
      <c r="H140" s="242">
        <v>42</v>
      </c>
      <c r="I140" s="243"/>
      <c r="J140" s="244">
        <f>ROUND(I140*H140,2)</f>
        <v>0</v>
      </c>
      <c r="K140" s="245"/>
      <c r="L140" s="43"/>
      <c r="M140" s="246" t="s">
        <v>1</v>
      </c>
      <c r="N140" s="247" t="s">
        <v>43</v>
      </c>
      <c r="O140" s="90"/>
      <c r="P140" s="201">
        <f>O140*H140</f>
        <v>0</v>
      </c>
      <c r="Q140" s="201">
        <v>0</v>
      </c>
      <c r="R140" s="201">
        <f>Q140*H140</f>
        <v>0</v>
      </c>
      <c r="S140" s="201">
        <v>0.42499999999999999</v>
      </c>
      <c r="T140" s="202">
        <f>S140*H140</f>
        <v>17.849999999999998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03" t="s">
        <v>127</v>
      </c>
      <c r="AT140" s="203" t="s">
        <v>159</v>
      </c>
      <c r="AU140" s="203" t="s">
        <v>88</v>
      </c>
      <c r="AY140" s="16" t="s">
        <v>126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6" t="s">
        <v>86</v>
      </c>
      <c r="BK140" s="204">
        <f>ROUND(I140*H140,2)</f>
        <v>0</v>
      </c>
      <c r="BL140" s="16" t="s">
        <v>127</v>
      </c>
      <c r="BM140" s="203" t="s">
        <v>190</v>
      </c>
    </row>
    <row r="141" s="13" customFormat="1">
      <c r="A141" s="13"/>
      <c r="B141" s="248"/>
      <c r="C141" s="249"/>
      <c r="D141" s="250" t="s">
        <v>164</v>
      </c>
      <c r="E141" s="251" t="s">
        <v>1</v>
      </c>
      <c r="F141" s="252" t="s">
        <v>191</v>
      </c>
      <c r="G141" s="249"/>
      <c r="H141" s="253">
        <v>42</v>
      </c>
      <c r="I141" s="254"/>
      <c r="J141" s="249"/>
      <c r="K141" s="249"/>
      <c r="L141" s="255"/>
      <c r="M141" s="256"/>
      <c r="N141" s="257"/>
      <c r="O141" s="257"/>
      <c r="P141" s="257"/>
      <c r="Q141" s="257"/>
      <c r="R141" s="257"/>
      <c r="S141" s="257"/>
      <c r="T141" s="25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9" t="s">
        <v>164</v>
      </c>
      <c r="AU141" s="259" t="s">
        <v>88</v>
      </c>
      <c r="AV141" s="13" t="s">
        <v>88</v>
      </c>
      <c r="AW141" s="13" t="s">
        <v>34</v>
      </c>
      <c r="AX141" s="13" t="s">
        <v>86</v>
      </c>
      <c r="AY141" s="259" t="s">
        <v>126</v>
      </c>
    </row>
    <row r="142" s="2" customFormat="1" ht="21.75" customHeight="1">
      <c r="A142" s="37"/>
      <c r="B142" s="38"/>
      <c r="C142" s="238" t="s">
        <v>125</v>
      </c>
      <c r="D142" s="238" t="s">
        <v>159</v>
      </c>
      <c r="E142" s="239" t="s">
        <v>192</v>
      </c>
      <c r="F142" s="240" t="s">
        <v>193</v>
      </c>
      <c r="G142" s="241" t="s">
        <v>162</v>
      </c>
      <c r="H142" s="242">
        <v>254</v>
      </c>
      <c r="I142" s="243"/>
      <c r="J142" s="244">
        <f>ROUND(I142*H142,2)</f>
        <v>0</v>
      </c>
      <c r="K142" s="245"/>
      <c r="L142" s="43"/>
      <c r="M142" s="246" t="s">
        <v>1</v>
      </c>
      <c r="N142" s="247" t="s">
        <v>43</v>
      </c>
      <c r="O142" s="90"/>
      <c r="P142" s="201">
        <f>O142*H142</f>
        <v>0</v>
      </c>
      <c r="Q142" s="201">
        <v>0</v>
      </c>
      <c r="R142" s="201">
        <f>Q142*H142</f>
        <v>0</v>
      </c>
      <c r="S142" s="201">
        <v>0.22</v>
      </c>
      <c r="T142" s="202">
        <f>S142*H142</f>
        <v>55.880000000000003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03" t="s">
        <v>127</v>
      </c>
      <c r="AT142" s="203" t="s">
        <v>159</v>
      </c>
      <c r="AU142" s="203" t="s">
        <v>88</v>
      </c>
      <c r="AY142" s="16" t="s">
        <v>126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6" t="s">
        <v>86</v>
      </c>
      <c r="BK142" s="204">
        <f>ROUND(I142*H142,2)</f>
        <v>0</v>
      </c>
      <c r="BL142" s="16" t="s">
        <v>127</v>
      </c>
      <c r="BM142" s="203" t="s">
        <v>194</v>
      </c>
    </row>
    <row r="143" s="13" customFormat="1">
      <c r="A143" s="13"/>
      <c r="B143" s="248"/>
      <c r="C143" s="249"/>
      <c r="D143" s="250" t="s">
        <v>164</v>
      </c>
      <c r="E143" s="251" t="s">
        <v>1</v>
      </c>
      <c r="F143" s="252" t="s">
        <v>195</v>
      </c>
      <c r="G143" s="249"/>
      <c r="H143" s="253">
        <v>254</v>
      </c>
      <c r="I143" s="254"/>
      <c r="J143" s="249"/>
      <c r="K143" s="249"/>
      <c r="L143" s="255"/>
      <c r="M143" s="256"/>
      <c r="N143" s="257"/>
      <c r="O143" s="257"/>
      <c r="P143" s="257"/>
      <c r="Q143" s="257"/>
      <c r="R143" s="257"/>
      <c r="S143" s="257"/>
      <c r="T143" s="25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9" t="s">
        <v>164</v>
      </c>
      <c r="AU143" s="259" t="s">
        <v>88</v>
      </c>
      <c r="AV143" s="13" t="s">
        <v>88</v>
      </c>
      <c r="AW143" s="13" t="s">
        <v>34</v>
      </c>
      <c r="AX143" s="13" t="s">
        <v>86</v>
      </c>
      <c r="AY143" s="259" t="s">
        <v>126</v>
      </c>
    </row>
    <row r="144" s="2" customFormat="1" ht="16.5" customHeight="1">
      <c r="A144" s="37"/>
      <c r="B144" s="38"/>
      <c r="C144" s="238" t="s">
        <v>196</v>
      </c>
      <c r="D144" s="238" t="s">
        <v>159</v>
      </c>
      <c r="E144" s="239" t="s">
        <v>197</v>
      </c>
      <c r="F144" s="240" t="s">
        <v>198</v>
      </c>
      <c r="G144" s="241" t="s">
        <v>199</v>
      </c>
      <c r="H144" s="242">
        <v>257.80000000000001</v>
      </c>
      <c r="I144" s="243"/>
      <c r="J144" s="244">
        <f>ROUND(I144*H144,2)</f>
        <v>0</v>
      </c>
      <c r="K144" s="245"/>
      <c r="L144" s="43"/>
      <c r="M144" s="246" t="s">
        <v>1</v>
      </c>
      <c r="N144" s="247" t="s">
        <v>43</v>
      </c>
      <c r="O144" s="90"/>
      <c r="P144" s="201">
        <f>O144*H144</f>
        <v>0</v>
      </c>
      <c r="Q144" s="201">
        <v>0</v>
      </c>
      <c r="R144" s="201">
        <f>Q144*H144</f>
        <v>0</v>
      </c>
      <c r="S144" s="201">
        <v>0.20499999999999999</v>
      </c>
      <c r="T144" s="202">
        <f>S144*H144</f>
        <v>52.848999999999997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03" t="s">
        <v>127</v>
      </c>
      <c r="AT144" s="203" t="s">
        <v>159</v>
      </c>
      <c r="AU144" s="203" t="s">
        <v>88</v>
      </c>
      <c r="AY144" s="16" t="s">
        <v>126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6" t="s">
        <v>86</v>
      </c>
      <c r="BK144" s="204">
        <f>ROUND(I144*H144,2)</f>
        <v>0</v>
      </c>
      <c r="BL144" s="16" t="s">
        <v>127</v>
      </c>
      <c r="BM144" s="203" t="s">
        <v>200</v>
      </c>
    </row>
    <row r="145" s="13" customFormat="1">
      <c r="A145" s="13"/>
      <c r="B145" s="248"/>
      <c r="C145" s="249"/>
      <c r="D145" s="250" t="s">
        <v>164</v>
      </c>
      <c r="E145" s="251" t="s">
        <v>1</v>
      </c>
      <c r="F145" s="252" t="s">
        <v>201</v>
      </c>
      <c r="G145" s="249"/>
      <c r="H145" s="253">
        <v>257.80000000000001</v>
      </c>
      <c r="I145" s="254"/>
      <c r="J145" s="249"/>
      <c r="K145" s="249"/>
      <c r="L145" s="255"/>
      <c r="M145" s="256"/>
      <c r="N145" s="257"/>
      <c r="O145" s="257"/>
      <c r="P145" s="257"/>
      <c r="Q145" s="257"/>
      <c r="R145" s="257"/>
      <c r="S145" s="257"/>
      <c r="T145" s="25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9" t="s">
        <v>164</v>
      </c>
      <c r="AU145" s="259" t="s">
        <v>88</v>
      </c>
      <c r="AV145" s="13" t="s">
        <v>88</v>
      </c>
      <c r="AW145" s="13" t="s">
        <v>34</v>
      </c>
      <c r="AX145" s="13" t="s">
        <v>86</v>
      </c>
      <c r="AY145" s="259" t="s">
        <v>126</v>
      </c>
    </row>
    <row r="146" s="2" customFormat="1" ht="21.75" customHeight="1">
      <c r="A146" s="37"/>
      <c r="B146" s="38"/>
      <c r="C146" s="238" t="s">
        <v>202</v>
      </c>
      <c r="D146" s="238" t="s">
        <v>159</v>
      </c>
      <c r="E146" s="239" t="s">
        <v>203</v>
      </c>
      <c r="F146" s="240" t="s">
        <v>204</v>
      </c>
      <c r="G146" s="241" t="s">
        <v>205</v>
      </c>
      <c r="H146" s="242">
        <v>592.11199999999997</v>
      </c>
      <c r="I146" s="243"/>
      <c r="J146" s="244">
        <f>ROUND(I146*H146,2)</f>
        <v>0</v>
      </c>
      <c r="K146" s="245"/>
      <c r="L146" s="43"/>
      <c r="M146" s="246" t="s">
        <v>1</v>
      </c>
      <c r="N146" s="247" t="s">
        <v>43</v>
      </c>
      <c r="O146" s="90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03" t="s">
        <v>127</v>
      </c>
      <c r="AT146" s="203" t="s">
        <v>159</v>
      </c>
      <c r="AU146" s="203" t="s">
        <v>88</v>
      </c>
      <c r="AY146" s="16" t="s">
        <v>126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6" t="s">
        <v>86</v>
      </c>
      <c r="BK146" s="204">
        <f>ROUND(I146*H146,2)</f>
        <v>0</v>
      </c>
      <c r="BL146" s="16" t="s">
        <v>127</v>
      </c>
      <c r="BM146" s="203" t="s">
        <v>206</v>
      </c>
    </row>
    <row r="147" s="13" customFormat="1">
      <c r="A147" s="13"/>
      <c r="B147" s="248"/>
      <c r="C147" s="249"/>
      <c r="D147" s="250" t="s">
        <v>164</v>
      </c>
      <c r="E147" s="251" t="s">
        <v>1</v>
      </c>
      <c r="F147" s="252" t="s">
        <v>207</v>
      </c>
      <c r="G147" s="249"/>
      <c r="H147" s="253">
        <v>29.748000000000001</v>
      </c>
      <c r="I147" s="254"/>
      <c r="J147" s="249"/>
      <c r="K147" s="249"/>
      <c r="L147" s="255"/>
      <c r="M147" s="256"/>
      <c r="N147" s="257"/>
      <c r="O147" s="257"/>
      <c r="P147" s="257"/>
      <c r="Q147" s="257"/>
      <c r="R147" s="257"/>
      <c r="S147" s="257"/>
      <c r="T147" s="25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9" t="s">
        <v>164</v>
      </c>
      <c r="AU147" s="259" t="s">
        <v>88</v>
      </c>
      <c r="AV147" s="13" t="s">
        <v>88</v>
      </c>
      <c r="AW147" s="13" t="s">
        <v>34</v>
      </c>
      <c r="AX147" s="13" t="s">
        <v>78</v>
      </c>
      <c r="AY147" s="259" t="s">
        <v>126</v>
      </c>
    </row>
    <row r="148" s="13" customFormat="1">
      <c r="A148" s="13"/>
      <c r="B148" s="248"/>
      <c r="C148" s="249"/>
      <c r="D148" s="250" t="s">
        <v>164</v>
      </c>
      <c r="E148" s="251" t="s">
        <v>1</v>
      </c>
      <c r="F148" s="252" t="s">
        <v>208</v>
      </c>
      <c r="G148" s="249"/>
      <c r="H148" s="253">
        <v>45.874000000000002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164</v>
      </c>
      <c r="AU148" s="259" t="s">
        <v>88</v>
      </c>
      <c r="AV148" s="13" t="s">
        <v>88</v>
      </c>
      <c r="AW148" s="13" t="s">
        <v>34</v>
      </c>
      <c r="AX148" s="13" t="s">
        <v>78</v>
      </c>
      <c r="AY148" s="259" t="s">
        <v>126</v>
      </c>
    </row>
    <row r="149" s="13" customFormat="1">
      <c r="A149" s="13"/>
      <c r="B149" s="248"/>
      <c r="C149" s="249"/>
      <c r="D149" s="250" t="s">
        <v>164</v>
      </c>
      <c r="E149" s="251" t="s">
        <v>1</v>
      </c>
      <c r="F149" s="252" t="s">
        <v>209</v>
      </c>
      <c r="G149" s="249"/>
      <c r="H149" s="253">
        <v>42.502000000000002</v>
      </c>
      <c r="I149" s="254"/>
      <c r="J149" s="249"/>
      <c r="K149" s="249"/>
      <c r="L149" s="255"/>
      <c r="M149" s="256"/>
      <c r="N149" s="257"/>
      <c r="O149" s="257"/>
      <c r="P149" s="257"/>
      <c r="Q149" s="257"/>
      <c r="R149" s="257"/>
      <c r="S149" s="257"/>
      <c r="T149" s="25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9" t="s">
        <v>164</v>
      </c>
      <c r="AU149" s="259" t="s">
        <v>88</v>
      </c>
      <c r="AV149" s="13" t="s">
        <v>88</v>
      </c>
      <c r="AW149" s="13" t="s">
        <v>34</v>
      </c>
      <c r="AX149" s="13" t="s">
        <v>78</v>
      </c>
      <c r="AY149" s="259" t="s">
        <v>126</v>
      </c>
    </row>
    <row r="150" s="13" customFormat="1">
      <c r="A150" s="13"/>
      <c r="B150" s="248"/>
      <c r="C150" s="249"/>
      <c r="D150" s="250" t="s">
        <v>164</v>
      </c>
      <c r="E150" s="251" t="s">
        <v>1</v>
      </c>
      <c r="F150" s="252" t="s">
        <v>210</v>
      </c>
      <c r="G150" s="249"/>
      <c r="H150" s="253">
        <v>5.1040000000000001</v>
      </c>
      <c r="I150" s="254"/>
      <c r="J150" s="249"/>
      <c r="K150" s="249"/>
      <c r="L150" s="255"/>
      <c r="M150" s="256"/>
      <c r="N150" s="257"/>
      <c r="O150" s="257"/>
      <c r="P150" s="257"/>
      <c r="Q150" s="257"/>
      <c r="R150" s="257"/>
      <c r="S150" s="257"/>
      <c r="T150" s="25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9" t="s">
        <v>164</v>
      </c>
      <c r="AU150" s="259" t="s">
        <v>88</v>
      </c>
      <c r="AV150" s="13" t="s">
        <v>88</v>
      </c>
      <c r="AW150" s="13" t="s">
        <v>34</v>
      </c>
      <c r="AX150" s="13" t="s">
        <v>78</v>
      </c>
      <c r="AY150" s="259" t="s">
        <v>126</v>
      </c>
    </row>
    <row r="151" s="13" customFormat="1">
      <c r="A151" s="13"/>
      <c r="B151" s="248"/>
      <c r="C151" s="249"/>
      <c r="D151" s="250" t="s">
        <v>164</v>
      </c>
      <c r="E151" s="251" t="s">
        <v>1</v>
      </c>
      <c r="F151" s="252" t="s">
        <v>211</v>
      </c>
      <c r="G151" s="249"/>
      <c r="H151" s="253">
        <v>47.014000000000003</v>
      </c>
      <c r="I151" s="254"/>
      <c r="J151" s="249"/>
      <c r="K151" s="249"/>
      <c r="L151" s="255"/>
      <c r="M151" s="256"/>
      <c r="N151" s="257"/>
      <c r="O151" s="257"/>
      <c r="P151" s="257"/>
      <c r="Q151" s="257"/>
      <c r="R151" s="257"/>
      <c r="S151" s="257"/>
      <c r="T151" s="25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9" t="s">
        <v>164</v>
      </c>
      <c r="AU151" s="259" t="s">
        <v>88</v>
      </c>
      <c r="AV151" s="13" t="s">
        <v>88</v>
      </c>
      <c r="AW151" s="13" t="s">
        <v>34</v>
      </c>
      <c r="AX151" s="13" t="s">
        <v>78</v>
      </c>
      <c r="AY151" s="259" t="s">
        <v>126</v>
      </c>
    </row>
    <row r="152" s="13" customFormat="1">
      <c r="A152" s="13"/>
      <c r="B152" s="248"/>
      <c r="C152" s="249"/>
      <c r="D152" s="250" t="s">
        <v>164</v>
      </c>
      <c r="E152" s="251" t="s">
        <v>1</v>
      </c>
      <c r="F152" s="252" t="s">
        <v>212</v>
      </c>
      <c r="G152" s="249"/>
      <c r="H152" s="253">
        <v>42.274000000000001</v>
      </c>
      <c r="I152" s="254"/>
      <c r="J152" s="249"/>
      <c r="K152" s="249"/>
      <c r="L152" s="255"/>
      <c r="M152" s="256"/>
      <c r="N152" s="257"/>
      <c r="O152" s="257"/>
      <c r="P152" s="257"/>
      <c r="Q152" s="257"/>
      <c r="R152" s="257"/>
      <c r="S152" s="257"/>
      <c r="T152" s="25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9" t="s">
        <v>164</v>
      </c>
      <c r="AU152" s="259" t="s">
        <v>88</v>
      </c>
      <c r="AV152" s="13" t="s">
        <v>88</v>
      </c>
      <c r="AW152" s="13" t="s">
        <v>34</v>
      </c>
      <c r="AX152" s="13" t="s">
        <v>78</v>
      </c>
      <c r="AY152" s="259" t="s">
        <v>126</v>
      </c>
    </row>
    <row r="153" s="13" customFormat="1">
      <c r="A153" s="13"/>
      <c r="B153" s="248"/>
      <c r="C153" s="249"/>
      <c r="D153" s="250" t="s">
        <v>164</v>
      </c>
      <c r="E153" s="251" t="s">
        <v>1</v>
      </c>
      <c r="F153" s="252" t="s">
        <v>213</v>
      </c>
      <c r="G153" s="249"/>
      <c r="H153" s="253">
        <v>14.279999999999999</v>
      </c>
      <c r="I153" s="254"/>
      <c r="J153" s="249"/>
      <c r="K153" s="249"/>
      <c r="L153" s="255"/>
      <c r="M153" s="256"/>
      <c r="N153" s="257"/>
      <c r="O153" s="257"/>
      <c r="P153" s="257"/>
      <c r="Q153" s="257"/>
      <c r="R153" s="257"/>
      <c r="S153" s="257"/>
      <c r="T153" s="25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9" t="s">
        <v>164</v>
      </c>
      <c r="AU153" s="259" t="s">
        <v>88</v>
      </c>
      <c r="AV153" s="13" t="s">
        <v>88</v>
      </c>
      <c r="AW153" s="13" t="s">
        <v>34</v>
      </c>
      <c r="AX153" s="13" t="s">
        <v>78</v>
      </c>
      <c r="AY153" s="259" t="s">
        <v>126</v>
      </c>
    </row>
    <row r="154" s="13" customFormat="1">
      <c r="A154" s="13"/>
      <c r="B154" s="248"/>
      <c r="C154" s="249"/>
      <c r="D154" s="250" t="s">
        <v>164</v>
      </c>
      <c r="E154" s="251" t="s">
        <v>1</v>
      </c>
      <c r="F154" s="252" t="s">
        <v>214</v>
      </c>
      <c r="G154" s="249"/>
      <c r="H154" s="253">
        <v>38.740000000000002</v>
      </c>
      <c r="I154" s="254"/>
      <c r="J154" s="249"/>
      <c r="K154" s="249"/>
      <c r="L154" s="255"/>
      <c r="M154" s="256"/>
      <c r="N154" s="257"/>
      <c r="O154" s="257"/>
      <c r="P154" s="257"/>
      <c r="Q154" s="257"/>
      <c r="R154" s="257"/>
      <c r="S154" s="257"/>
      <c r="T154" s="25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9" t="s">
        <v>164</v>
      </c>
      <c r="AU154" s="259" t="s">
        <v>88</v>
      </c>
      <c r="AV154" s="13" t="s">
        <v>88</v>
      </c>
      <c r="AW154" s="13" t="s">
        <v>34</v>
      </c>
      <c r="AX154" s="13" t="s">
        <v>78</v>
      </c>
      <c r="AY154" s="259" t="s">
        <v>126</v>
      </c>
    </row>
    <row r="155" s="13" customFormat="1">
      <c r="A155" s="13"/>
      <c r="B155" s="248"/>
      <c r="C155" s="249"/>
      <c r="D155" s="250" t="s">
        <v>164</v>
      </c>
      <c r="E155" s="251" t="s">
        <v>1</v>
      </c>
      <c r="F155" s="252" t="s">
        <v>215</v>
      </c>
      <c r="G155" s="249"/>
      <c r="H155" s="253">
        <v>13.146000000000001</v>
      </c>
      <c r="I155" s="254"/>
      <c r="J155" s="249"/>
      <c r="K155" s="249"/>
      <c r="L155" s="255"/>
      <c r="M155" s="256"/>
      <c r="N155" s="257"/>
      <c r="O155" s="257"/>
      <c r="P155" s="257"/>
      <c r="Q155" s="257"/>
      <c r="R155" s="257"/>
      <c r="S155" s="257"/>
      <c r="T155" s="25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9" t="s">
        <v>164</v>
      </c>
      <c r="AU155" s="259" t="s">
        <v>88</v>
      </c>
      <c r="AV155" s="13" t="s">
        <v>88</v>
      </c>
      <c r="AW155" s="13" t="s">
        <v>34</v>
      </c>
      <c r="AX155" s="13" t="s">
        <v>78</v>
      </c>
      <c r="AY155" s="259" t="s">
        <v>126</v>
      </c>
    </row>
    <row r="156" s="13" customFormat="1">
      <c r="A156" s="13"/>
      <c r="B156" s="248"/>
      <c r="C156" s="249"/>
      <c r="D156" s="250" t="s">
        <v>164</v>
      </c>
      <c r="E156" s="251" t="s">
        <v>1</v>
      </c>
      <c r="F156" s="252" t="s">
        <v>216</v>
      </c>
      <c r="G156" s="249"/>
      <c r="H156" s="253">
        <v>6.2160000000000002</v>
      </c>
      <c r="I156" s="254"/>
      <c r="J156" s="249"/>
      <c r="K156" s="249"/>
      <c r="L156" s="255"/>
      <c r="M156" s="256"/>
      <c r="N156" s="257"/>
      <c r="O156" s="257"/>
      <c r="P156" s="257"/>
      <c r="Q156" s="257"/>
      <c r="R156" s="257"/>
      <c r="S156" s="257"/>
      <c r="T156" s="25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9" t="s">
        <v>164</v>
      </c>
      <c r="AU156" s="259" t="s">
        <v>88</v>
      </c>
      <c r="AV156" s="13" t="s">
        <v>88</v>
      </c>
      <c r="AW156" s="13" t="s">
        <v>34</v>
      </c>
      <c r="AX156" s="13" t="s">
        <v>78</v>
      </c>
      <c r="AY156" s="259" t="s">
        <v>126</v>
      </c>
    </row>
    <row r="157" s="13" customFormat="1">
      <c r="A157" s="13"/>
      <c r="B157" s="248"/>
      <c r="C157" s="249"/>
      <c r="D157" s="250" t="s">
        <v>164</v>
      </c>
      <c r="E157" s="251" t="s">
        <v>1</v>
      </c>
      <c r="F157" s="252" t="s">
        <v>217</v>
      </c>
      <c r="G157" s="249"/>
      <c r="H157" s="253">
        <v>11.454000000000001</v>
      </c>
      <c r="I157" s="254"/>
      <c r="J157" s="249"/>
      <c r="K157" s="249"/>
      <c r="L157" s="255"/>
      <c r="M157" s="256"/>
      <c r="N157" s="257"/>
      <c r="O157" s="257"/>
      <c r="P157" s="257"/>
      <c r="Q157" s="257"/>
      <c r="R157" s="257"/>
      <c r="S157" s="257"/>
      <c r="T157" s="25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9" t="s">
        <v>164</v>
      </c>
      <c r="AU157" s="259" t="s">
        <v>88</v>
      </c>
      <c r="AV157" s="13" t="s">
        <v>88</v>
      </c>
      <c r="AW157" s="13" t="s">
        <v>34</v>
      </c>
      <c r="AX157" s="13" t="s">
        <v>78</v>
      </c>
      <c r="AY157" s="259" t="s">
        <v>126</v>
      </c>
    </row>
    <row r="158" s="13" customFormat="1">
      <c r="A158" s="13"/>
      <c r="B158" s="248"/>
      <c r="C158" s="249"/>
      <c r="D158" s="250" t="s">
        <v>164</v>
      </c>
      <c r="E158" s="251" t="s">
        <v>1</v>
      </c>
      <c r="F158" s="252" t="s">
        <v>218</v>
      </c>
      <c r="G158" s="249"/>
      <c r="H158" s="253">
        <v>295.75999999999999</v>
      </c>
      <c r="I158" s="254"/>
      <c r="J158" s="249"/>
      <c r="K158" s="249"/>
      <c r="L158" s="255"/>
      <c r="M158" s="256"/>
      <c r="N158" s="257"/>
      <c r="O158" s="257"/>
      <c r="P158" s="257"/>
      <c r="Q158" s="257"/>
      <c r="R158" s="257"/>
      <c r="S158" s="257"/>
      <c r="T158" s="25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9" t="s">
        <v>164</v>
      </c>
      <c r="AU158" s="259" t="s">
        <v>88</v>
      </c>
      <c r="AV158" s="13" t="s">
        <v>88</v>
      </c>
      <c r="AW158" s="13" t="s">
        <v>34</v>
      </c>
      <c r="AX158" s="13" t="s">
        <v>78</v>
      </c>
      <c r="AY158" s="259" t="s">
        <v>126</v>
      </c>
    </row>
    <row r="159" s="14" customFormat="1">
      <c r="A159" s="14"/>
      <c r="B159" s="260"/>
      <c r="C159" s="261"/>
      <c r="D159" s="250" t="s">
        <v>164</v>
      </c>
      <c r="E159" s="262" t="s">
        <v>1</v>
      </c>
      <c r="F159" s="263" t="s">
        <v>173</v>
      </c>
      <c r="G159" s="261"/>
      <c r="H159" s="264">
        <v>592.11200000000008</v>
      </c>
      <c r="I159" s="265"/>
      <c r="J159" s="261"/>
      <c r="K159" s="261"/>
      <c r="L159" s="266"/>
      <c r="M159" s="267"/>
      <c r="N159" s="268"/>
      <c r="O159" s="268"/>
      <c r="P159" s="268"/>
      <c r="Q159" s="268"/>
      <c r="R159" s="268"/>
      <c r="S159" s="268"/>
      <c r="T159" s="26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0" t="s">
        <v>164</v>
      </c>
      <c r="AU159" s="270" t="s">
        <v>88</v>
      </c>
      <c r="AV159" s="14" t="s">
        <v>127</v>
      </c>
      <c r="AW159" s="14" t="s">
        <v>34</v>
      </c>
      <c r="AX159" s="14" t="s">
        <v>86</v>
      </c>
      <c r="AY159" s="270" t="s">
        <v>126</v>
      </c>
    </row>
    <row r="160" s="2" customFormat="1" ht="21.75" customHeight="1">
      <c r="A160" s="37"/>
      <c r="B160" s="38"/>
      <c r="C160" s="238" t="s">
        <v>219</v>
      </c>
      <c r="D160" s="238" t="s">
        <v>159</v>
      </c>
      <c r="E160" s="239" t="s">
        <v>220</v>
      </c>
      <c r="F160" s="240" t="s">
        <v>221</v>
      </c>
      <c r="G160" s="241" t="s">
        <v>205</v>
      </c>
      <c r="H160" s="242">
        <v>592.11199999999997</v>
      </c>
      <c r="I160" s="243"/>
      <c r="J160" s="244">
        <f>ROUND(I160*H160,2)</f>
        <v>0</v>
      </c>
      <c r="K160" s="245"/>
      <c r="L160" s="43"/>
      <c r="M160" s="246" t="s">
        <v>1</v>
      </c>
      <c r="N160" s="247" t="s">
        <v>43</v>
      </c>
      <c r="O160" s="90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03" t="s">
        <v>127</v>
      </c>
      <c r="AT160" s="203" t="s">
        <v>159</v>
      </c>
      <c r="AU160" s="203" t="s">
        <v>88</v>
      </c>
      <c r="AY160" s="16" t="s">
        <v>126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6" t="s">
        <v>86</v>
      </c>
      <c r="BK160" s="204">
        <f>ROUND(I160*H160,2)</f>
        <v>0</v>
      </c>
      <c r="BL160" s="16" t="s">
        <v>127</v>
      </c>
      <c r="BM160" s="203" t="s">
        <v>222</v>
      </c>
    </row>
    <row r="161" s="2" customFormat="1" ht="21.75" customHeight="1">
      <c r="A161" s="37"/>
      <c r="B161" s="38"/>
      <c r="C161" s="238" t="s">
        <v>223</v>
      </c>
      <c r="D161" s="238" t="s">
        <v>159</v>
      </c>
      <c r="E161" s="239" t="s">
        <v>224</v>
      </c>
      <c r="F161" s="240" t="s">
        <v>225</v>
      </c>
      <c r="G161" s="241" t="s">
        <v>205</v>
      </c>
      <c r="H161" s="242">
        <v>9.9960000000000004</v>
      </c>
      <c r="I161" s="243"/>
      <c r="J161" s="244">
        <f>ROUND(I161*H161,2)</f>
        <v>0</v>
      </c>
      <c r="K161" s="245"/>
      <c r="L161" s="43"/>
      <c r="M161" s="246" t="s">
        <v>1</v>
      </c>
      <c r="N161" s="247" t="s">
        <v>43</v>
      </c>
      <c r="O161" s="90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03" t="s">
        <v>127</v>
      </c>
      <c r="AT161" s="203" t="s">
        <v>159</v>
      </c>
      <c r="AU161" s="203" t="s">
        <v>88</v>
      </c>
      <c r="AY161" s="16" t="s">
        <v>126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6" t="s">
        <v>86</v>
      </c>
      <c r="BK161" s="204">
        <f>ROUND(I161*H161,2)</f>
        <v>0</v>
      </c>
      <c r="BL161" s="16" t="s">
        <v>127</v>
      </c>
      <c r="BM161" s="203" t="s">
        <v>226</v>
      </c>
    </row>
    <row r="162" s="13" customFormat="1">
      <c r="A162" s="13"/>
      <c r="B162" s="248"/>
      <c r="C162" s="249"/>
      <c r="D162" s="250" t="s">
        <v>164</v>
      </c>
      <c r="E162" s="251" t="s">
        <v>1</v>
      </c>
      <c r="F162" s="252" t="s">
        <v>227</v>
      </c>
      <c r="G162" s="249"/>
      <c r="H162" s="253">
        <v>4.1600000000000001</v>
      </c>
      <c r="I162" s="254"/>
      <c r="J162" s="249"/>
      <c r="K162" s="249"/>
      <c r="L162" s="255"/>
      <c r="M162" s="256"/>
      <c r="N162" s="257"/>
      <c r="O162" s="257"/>
      <c r="P162" s="257"/>
      <c r="Q162" s="257"/>
      <c r="R162" s="257"/>
      <c r="S162" s="257"/>
      <c r="T162" s="25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9" t="s">
        <v>164</v>
      </c>
      <c r="AU162" s="259" t="s">
        <v>88</v>
      </c>
      <c r="AV162" s="13" t="s">
        <v>88</v>
      </c>
      <c r="AW162" s="13" t="s">
        <v>34</v>
      </c>
      <c r="AX162" s="13" t="s">
        <v>78</v>
      </c>
      <c r="AY162" s="259" t="s">
        <v>126</v>
      </c>
    </row>
    <row r="163" s="13" customFormat="1">
      <c r="A163" s="13"/>
      <c r="B163" s="248"/>
      <c r="C163" s="249"/>
      <c r="D163" s="250" t="s">
        <v>164</v>
      </c>
      <c r="E163" s="251" t="s">
        <v>1</v>
      </c>
      <c r="F163" s="252" t="s">
        <v>228</v>
      </c>
      <c r="G163" s="249"/>
      <c r="H163" s="253">
        <v>4.1600000000000001</v>
      </c>
      <c r="I163" s="254"/>
      <c r="J163" s="249"/>
      <c r="K163" s="249"/>
      <c r="L163" s="255"/>
      <c r="M163" s="256"/>
      <c r="N163" s="257"/>
      <c r="O163" s="257"/>
      <c r="P163" s="257"/>
      <c r="Q163" s="257"/>
      <c r="R163" s="257"/>
      <c r="S163" s="257"/>
      <c r="T163" s="25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9" t="s">
        <v>164</v>
      </c>
      <c r="AU163" s="259" t="s">
        <v>88</v>
      </c>
      <c r="AV163" s="13" t="s">
        <v>88</v>
      </c>
      <c r="AW163" s="13" t="s">
        <v>34</v>
      </c>
      <c r="AX163" s="13" t="s">
        <v>78</v>
      </c>
      <c r="AY163" s="259" t="s">
        <v>126</v>
      </c>
    </row>
    <row r="164" s="13" customFormat="1">
      <c r="A164" s="13"/>
      <c r="B164" s="248"/>
      <c r="C164" s="249"/>
      <c r="D164" s="250" t="s">
        <v>164</v>
      </c>
      <c r="E164" s="251" t="s">
        <v>1</v>
      </c>
      <c r="F164" s="252" t="s">
        <v>229</v>
      </c>
      <c r="G164" s="249"/>
      <c r="H164" s="253">
        <v>1.6759999999999999</v>
      </c>
      <c r="I164" s="254"/>
      <c r="J164" s="249"/>
      <c r="K164" s="249"/>
      <c r="L164" s="255"/>
      <c r="M164" s="256"/>
      <c r="N164" s="257"/>
      <c r="O164" s="257"/>
      <c r="P164" s="257"/>
      <c r="Q164" s="257"/>
      <c r="R164" s="257"/>
      <c r="S164" s="257"/>
      <c r="T164" s="25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9" t="s">
        <v>164</v>
      </c>
      <c r="AU164" s="259" t="s">
        <v>88</v>
      </c>
      <c r="AV164" s="13" t="s">
        <v>88</v>
      </c>
      <c r="AW164" s="13" t="s">
        <v>34</v>
      </c>
      <c r="AX164" s="13" t="s">
        <v>78</v>
      </c>
      <c r="AY164" s="259" t="s">
        <v>126</v>
      </c>
    </row>
    <row r="165" s="14" customFormat="1">
      <c r="A165" s="14"/>
      <c r="B165" s="260"/>
      <c r="C165" s="261"/>
      <c r="D165" s="250" t="s">
        <v>164</v>
      </c>
      <c r="E165" s="262" t="s">
        <v>1</v>
      </c>
      <c r="F165" s="263" t="s">
        <v>173</v>
      </c>
      <c r="G165" s="261"/>
      <c r="H165" s="264">
        <v>9.9960000000000004</v>
      </c>
      <c r="I165" s="265"/>
      <c r="J165" s="261"/>
      <c r="K165" s="261"/>
      <c r="L165" s="266"/>
      <c r="M165" s="267"/>
      <c r="N165" s="268"/>
      <c r="O165" s="268"/>
      <c r="P165" s="268"/>
      <c r="Q165" s="268"/>
      <c r="R165" s="268"/>
      <c r="S165" s="268"/>
      <c r="T165" s="26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0" t="s">
        <v>164</v>
      </c>
      <c r="AU165" s="270" t="s">
        <v>88</v>
      </c>
      <c r="AV165" s="14" t="s">
        <v>127</v>
      </c>
      <c r="AW165" s="14" t="s">
        <v>34</v>
      </c>
      <c r="AX165" s="14" t="s">
        <v>86</v>
      </c>
      <c r="AY165" s="270" t="s">
        <v>126</v>
      </c>
    </row>
    <row r="166" s="2" customFormat="1" ht="21.75" customHeight="1">
      <c r="A166" s="37"/>
      <c r="B166" s="38"/>
      <c r="C166" s="238" t="s">
        <v>230</v>
      </c>
      <c r="D166" s="238" t="s">
        <v>159</v>
      </c>
      <c r="E166" s="239" t="s">
        <v>231</v>
      </c>
      <c r="F166" s="240" t="s">
        <v>232</v>
      </c>
      <c r="G166" s="241" t="s">
        <v>205</v>
      </c>
      <c r="H166" s="242">
        <v>18.539999999999999</v>
      </c>
      <c r="I166" s="243"/>
      <c r="J166" s="244">
        <f>ROUND(I166*H166,2)</f>
        <v>0</v>
      </c>
      <c r="K166" s="245"/>
      <c r="L166" s="43"/>
      <c r="M166" s="246" t="s">
        <v>1</v>
      </c>
      <c r="N166" s="247" t="s">
        <v>43</v>
      </c>
      <c r="O166" s="90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03" t="s">
        <v>127</v>
      </c>
      <c r="AT166" s="203" t="s">
        <v>159</v>
      </c>
      <c r="AU166" s="203" t="s">
        <v>88</v>
      </c>
      <c r="AY166" s="16" t="s">
        <v>126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16" t="s">
        <v>86</v>
      </c>
      <c r="BK166" s="204">
        <f>ROUND(I166*H166,2)</f>
        <v>0</v>
      </c>
      <c r="BL166" s="16" t="s">
        <v>127</v>
      </c>
      <c r="BM166" s="203" t="s">
        <v>233</v>
      </c>
    </row>
    <row r="167" s="13" customFormat="1">
      <c r="A167" s="13"/>
      <c r="B167" s="248"/>
      <c r="C167" s="249"/>
      <c r="D167" s="250" t="s">
        <v>164</v>
      </c>
      <c r="E167" s="251" t="s">
        <v>1</v>
      </c>
      <c r="F167" s="252" t="s">
        <v>234</v>
      </c>
      <c r="G167" s="249"/>
      <c r="H167" s="253">
        <v>3.9119999999999999</v>
      </c>
      <c r="I167" s="254"/>
      <c r="J167" s="249"/>
      <c r="K167" s="249"/>
      <c r="L167" s="255"/>
      <c r="M167" s="256"/>
      <c r="N167" s="257"/>
      <c r="O167" s="257"/>
      <c r="P167" s="257"/>
      <c r="Q167" s="257"/>
      <c r="R167" s="257"/>
      <c r="S167" s="257"/>
      <c r="T167" s="25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9" t="s">
        <v>164</v>
      </c>
      <c r="AU167" s="259" t="s">
        <v>88</v>
      </c>
      <c r="AV167" s="13" t="s">
        <v>88</v>
      </c>
      <c r="AW167" s="13" t="s">
        <v>34</v>
      </c>
      <c r="AX167" s="13" t="s">
        <v>78</v>
      </c>
      <c r="AY167" s="259" t="s">
        <v>126</v>
      </c>
    </row>
    <row r="168" s="13" customFormat="1">
      <c r="A168" s="13"/>
      <c r="B168" s="248"/>
      <c r="C168" s="249"/>
      <c r="D168" s="250" t="s">
        <v>164</v>
      </c>
      <c r="E168" s="251" t="s">
        <v>1</v>
      </c>
      <c r="F168" s="252" t="s">
        <v>235</v>
      </c>
      <c r="G168" s="249"/>
      <c r="H168" s="253">
        <v>2.46</v>
      </c>
      <c r="I168" s="254"/>
      <c r="J168" s="249"/>
      <c r="K168" s="249"/>
      <c r="L168" s="255"/>
      <c r="M168" s="256"/>
      <c r="N168" s="257"/>
      <c r="O168" s="257"/>
      <c r="P168" s="257"/>
      <c r="Q168" s="257"/>
      <c r="R168" s="257"/>
      <c r="S168" s="257"/>
      <c r="T168" s="25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9" t="s">
        <v>164</v>
      </c>
      <c r="AU168" s="259" t="s">
        <v>88</v>
      </c>
      <c r="AV168" s="13" t="s">
        <v>88</v>
      </c>
      <c r="AW168" s="13" t="s">
        <v>34</v>
      </c>
      <c r="AX168" s="13" t="s">
        <v>78</v>
      </c>
      <c r="AY168" s="259" t="s">
        <v>126</v>
      </c>
    </row>
    <row r="169" s="13" customFormat="1">
      <c r="A169" s="13"/>
      <c r="B169" s="248"/>
      <c r="C169" s="249"/>
      <c r="D169" s="250" t="s">
        <v>164</v>
      </c>
      <c r="E169" s="251" t="s">
        <v>1</v>
      </c>
      <c r="F169" s="252" t="s">
        <v>236</v>
      </c>
      <c r="G169" s="249"/>
      <c r="H169" s="253">
        <v>2.508</v>
      </c>
      <c r="I169" s="254"/>
      <c r="J169" s="249"/>
      <c r="K169" s="249"/>
      <c r="L169" s="255"/>
      <c r="M169" s="256"/>
      <c r="N169" s="257"/>
      <c r="O169" s="257"/>
      <c r="P169" s="257"/>
      <c r="Q169" s="257"/>
      <c r="R169" s="257"/>
      <c r="S169" s="257"/>
      <c r="T169" s="25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9" t="s">
        <v>164</v>
      </c>
      <c r="AU169" s="259" t="s">
        <v>88</v>
      </c>
      <c r="AV169" s="13" t="s">
        <v>88</v>
      </c>
      <c r="AW169" s="13" t="s">
        <v>34</v>
      </c>
      <c r="AX169" s="13" t="s">
        <v>78</v>
      </c>
      <c r="AY169" s="259" t="s">
        <v>126</v>
      </c>
    </row>
    <row r="170" s="13" customFormat="1">
      <c r="A170" s="13"/>
      <c r="B170" s="248"/>
      <c r="C170" s="249"/>
      <c r="D170" s="250" t="s">
        <v>164</v>
      </c>
      <c r="E170" s="251" t="s">
        <v>1</v>
      </c>
      <c r="F170" s="252" t="s">
        <v>237</v>
      </c>
      <c r="G170" s="249"/>
      <c r="H170" s="253">
        <v>2.508</v>
      </c>
      <c r="I170" s="254"/>
      <c r="J170" s="249"/>
      <c r="K170" s="249"/>
      <c r="L170" s="255"/>
      <c r="M170" s="256"/>
      <c r="N170" s="257"/>
      <c r="O170" s="257"/>
      <c r="P170" s="257"/>
      <c r="Q170" s="257"/>
      <c r="R170" s="257"/>
      <c r="S170" s="257"/>
      <c r="T170" s="25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9" t="s">
        <v>164</v>
      </c>
      <c r="AU170" s="259" t="s">
        <v>88</v>
      </c>
      <c r="AV170" s="13" t="s">
        <v>88</v>
      </c>
      <c r="AW170" s="13" t="s">
        <v>34</v>
      </c>
      <c r="AX170" s="13" t="s">
        <v>78</v>
      </c>
      <c r="AY170" s="259" t="s">
        <v>126</v>
      </c>
    </row>
    <row r="171" s="13" customFormat="1">
      <c r="A171" s="13"/>
      <c r="B171" s="248"/>
      <c r="C171" s="249"/>
      <c r="D171" s="250" t="s">
        <v>164</v>
      </c>
      <c r="E171" s="251" t="s">
        <v>1</v>
      </c>
      <c r="F171" s="252" t="s">
        <v>238</v>
      </c>
      <c r="G171" s="249"/>
      <c r="H171" s="253">
        <v>3.1440000000000001</v>
      </c>
      <c r="I171" s="254"/>
      <c r="J171" s="249"/>
      <c r="K171" s="249"/>
      <c r="L171" s="255"/>
      <c r="M171" s="256"/>
      <c r="N171" s="257"/>
      <c r="O171" s="257"/>
      <c r="P171" s="257"/>
      <c r="Q171" s="257"/>
      <c r="R171" s="257"/>
      <c r="S171" s="257"/>
      <c r="T171" s="25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9" t="s">
        <v>164</v>
      </c>
      <c r="AU171" s="259" t="s">
        <v>88</v>
      </c>
      <c r="AV171" s="13" t="s">
        <v>88</v>
      </c>
      <c r="AW171" s="13" t="s">
        <v>34</v>
      </c>
      <c r="AX171" s="13" t="s">
        <v>78</v>
      </c>
      <c r="AY171" s="259" t="s">
        <v>126</v>
      </c>
    </row>
    <row r="172" s="13" customFormat="1">
      <c r="A172" s="13"/>
      <c r="B172" s="248"/>
      <c r="C172" s="249"/>
      <c r="D172" s="250" t="s">
        <v>164</v>
      </c>
      <c r="E172" s="251" t="s">
        <v>1</v>
      </c>
      <c r="F172" s="252" t="s">
        <v>239</v>
      </c>
      <c r="G172" s="249"/>
      <c r="H172" s="253">
        <v>3.1440000000000001</v>
      </c>
      <c r="I172" s="254"/>
      <c r="J172" s="249"/>
      <c r="K172" s="249"/>
      <c r="L172" s="255"/>
      <c r="M172" s="256"/>
      <c r="N172" s="257"/>
      <c r="O172" s="257"/>
      <c r="P172" s="257"/>
      <c r="Q172" s="257"/>
      <c r="R172" s="257"/>
      <c r="S172" s="257"/>
      <c r="T172" s="25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9" t="s">
        <v>164</v>
      </c>
      <c r="AU172" s="259" t="s">
        <v>88</v>
      </c>
      <c r="AV172" s="13" t="s">
        <v>88</v>
      </c>
      <c r="AW172" s="13" t="s">
        <v>34</v>
      </c>
      <c r="AX172" s="13" t="s">
        <v>78</v>
      </c>
      <c r="AY172" s="259" t="s">
        <v>126</v>
      </c>
    </row>
    <row r="173" s="13" customFormat="1">
      <c r="A173" s="13"/>
      <c r="B173" s="248"/>
      <c r="C173" s="249"/>
      <c r="D173" s="250" t="s">
        <v>164</v>
      </c>
      <c r="E173" s="251" t="s">
        <v>1</v>
      </c>
      <c r="F173" s="252" t="s">
        <v>240</v>
      </c>
      <c r="G173" s="249"/>
      <c r="H173" s="253">
        <v>0.86399999999999999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9" t="s">
        <v>164</v>
      </c>
      <c r="AU173" s="259" t="s">
        <v>88</v>
      </c>
      <c r="AV173" s="13" t="s">
        <v>88</v>
      </c>
      <c r="AW173" s="13" t="s">
        <v>34</v>
      </c>
      <c r="AX173" s="13" t="s">
        <v>78</v>
      </c>
      <c r="AY173" s="259" t="s">
        <v>126</v>
      </c>
    </row>
    <row r="174" s="14" customFormat="1">
      <c r="A174" s="14"/>
      <c r="B174" s="260"/>
      <c r="C174" s="261"/>
      <c r="D174" s="250" t="s">
        <v>164</v>
      </c>
      <c r="E174" s="262" t="s">
        <v>1</v>
      </c>
      <c r="F174" s="263" t="s">
        <v>173</v>
      </c>
      <c r="G174" s="261"/>
      <c r="H174" s="264">
        <v>18.539999999999999</v>
      </c>
      <c r="I174" s="265"/>
      <c r="J174" s="261"/>
      <c r="K174" s="261"/>
      <c r="L174" s="266"/>
      <c r="M174" s="267"/>
      <c r="N174" s="268"/>
      <c r="O174" s="268"/>
      <c r="P174" s="268"/>
      <c r="Q174" s="268"/>
      <c r="R174" s="268"/>
      <c r="S174" s="268"/>
      <c r="T174" s="26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0" t="s">
        <v>164</v>
      </c>
      <c r="AU174" s="270" t="s">
        <v>88</v>
      </c>
      <c r="AV174" s="14" t="s">
        <v>127</v>
      </c>
      <c r="AW174" s="14" t="s">
        <v>34</v>
      </c>
      <c r="AX174" s="14" t="s">
        <v>86</v>
      </c>
      <c r="AY174" s="270" t="s">
        <v>126</v>
      </c>
    </row>
    <row r="175" s="2" customFormat="1" ht="21.75" customHeight="1">
      <c r="A175" s="37"/>
      <c r="B175" s="38"/>
      <c r="C175" s="238" t="s">
        <v>241</v>
      </c>
      <c r="D175" s="238" t="s">
        <v>159</v>
      </c>
      <c r="E175" s="239" t="s">
        <v>242</v>
      </c>
      <c r="F175" s="240" t="s">
        <v>243</v>
      </c>
      <c r="G175" s="241" t="s">
        <v>205</v>
      </c>
      <c r="H175" s="242">
        <v>18.539999999999999</v>
      </c>
      <c r="I175" s="243"/>
      <c r="J175" s="244">
        <f>ROUND(I175*H175,2)</f>
        <v>0</v>
      </c>
      <c r="K175" s="245"/>
      <c r="L175" s="43"/>
      <c r="M175" s="246" t="s">
        <v>1</v>
      </c>
      <c r="N175" s="247" t="s">
        <v>43</v>
      </c>
      <c r="O175" s="90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03" t="s">
        <v>127</v>
      </c>
      <c r="AT175" s="203" t="s">
        <v>159</v>
      </c>
      <c r="AU175" s="203" t="s">
        <v>88</v>
      </c>
      <c r="AY175" s="16" t="s">
        <v>126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16" t="s">
        <v>86</v>
      </c>
      <c r="BK175" s="204">
        <f>ROUND(I175*H175,2)</f>
        <v>0</v>
      </c>
      <c r="BL175" s="16" t="s">
        <v>127</v>
      </c>
      <c r="BM175" s="203" t="s">
        <v>244</v>
      </c>
    </row>
    <row r="176" s="2" customFormat="1" ht="21.75" customHeight="1">
      <c r="A176" s="37"/>
      <c r="B176" s="38"/>
      <c r="C176" s="238" t="s">
        <v>8</v>
      </c>
      <c r="D176" s="238" t="s">
        <v>159</v>
      </c>
      <c r="E176" s="239" t="s">
        <v>245</v>
      </c>
      <c r="F176" s="240" t="s">
        <v>246</v>
      </c>
      <c r="G176" s="241" t="s">
        <v>205</v>
      </c>
      <c r="H176" s="242">
        <v>12.5</v>
      </c>
      <c r="I176" s="243"/>
      <c r="J176" s="244">
        <f>ROUND(I176*H176,2)</f>
        <v>0</v>
      </c>
      <c r="K176" s="245"/>
      <c r="L176" s="43"/>
      <c r="M176" s="246" t="s">
        <v>1</v>
      </c>
      <c r="N176" s="247" t="s">
        <v>43</v>
      </c>
      <c r="O176" s="90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03" t="s">
        <v>127</v>
      </c>
      <c r="AT176" s="203" t="s">
        <v>159</v>
      </c>
      <c r="AU176" s="203" t="s">
        <v>88</v>
      </c>
      <c r="AY176" s="16" t="s">
        <v>126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16" t="s">
        <v>86</v>
      </c>
      <c r="BK176" s="204">
        <f>ROUND(I176*H176,2)</f>
        <v>0</v>
      </c>
      <c r="BL176" s="16" t="s">
        <v>127</v>
      </c>
      <c r="BM176" s="203" t="s">
        <v>247</v>
      </c>
    </row>
    <row r="177" s="13" customFormat="1">
      <c r="A177" s="13"/>
      <c r="B177" s="248"/>
      <c r="C177" s="249"/>
      <c r="D177" s="250" t="s">
        <v>164</v>
      </c>
      <c r="E177" s="251" t="s">
        <v>1</v>
      </c>
      <c r="F177" s="252" t="s">
        <v>248</v>
      </c>
      <c r="G177" s="249"/>
      <c r="H177" s="253">
        <v>12.5</v>
      </c>
      <c r="I177" s="254"/>
      <c r="J177" s="249"/>
      <c r="K177" s="249"/>
      <c r="L177" s="255"/>
      <c r="M177" s="256"/>
      <c r="N177" s="257"/>
      <c r="O177" s="257"/>
      <c r="P177" s="257"/>
      <c r="Q177" s="257"/>
      <c r="R177" s="257"/>
      <c r="S177" s="257"/>
      <c r="T177" s="25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9" t="s">
        <v>164</v>
      </c>
      <c r="AU177" s="259" t="s">
        <v>88</v>
      </c>
      <c r="AV177" s="13" t="s">
        <v>88</v>
      </c>
      <c r="AW177" s="13" t="s">
        <v>34</v>
      </c>
      <c r="AX177" s="13" t="s">
        <v>86</v>
      </c>
      <c r="AY177" s="259" t="s">
        <v>126</v>
      </c>
    </row>
    <row r="178" s="2" customFormat="1" ht="21.75" customHeight="1">
      <c r="A178" s="37"/>
      <c r="B178" s="38"/>
      <c r="C178" s="238" t="s">
        <v>249</v>
      </c>
      <c r="D178" s="238" t="s">
        <v>159</v>
      </c>
      <c r="E178" s="239" t="s">
        <v>250</v>
      </c>
      <c r="F178" s="240" t="s">
        <v>251</v>
      </c>
      <c r="G178" s="241" t="s">
        <v>205</v>
      </c>
      <c r="H178" s="242">
        <v>12.5</v>
      </c>
      <c r="I178" s="243"/>
      <c r="J178" s="244">
        <f>ROUND(I178*H178,2)</f>
        <v>0</v>
      </c>
      <c r="K178" s="245"/>
      <c r="L178" s="43"/>
      <c r="M178" s="246" t="s">
        <v>1</v>
      </c>
      <c r="N178" s="247" t="s">
        <v>43</v>
      </c>
      <c r="O178" s="90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03" t="s">
        <v>127</v>
      </c>
      <c r="AT178" s="203" t="s">
        <v>159</v>
      </c>
      <c r="AU178" s="203" t="s">
        <v>88</v>
      </c>
      <c r="AY178" s="16" t="s">
        <v>126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16" t="s">
        <v>86</v>
      </c>
      <c r="BK178" s="204">
        <f>ROUND(I178*H178,2)</f>
        <v>0</v>
      </c>
      <c r="BL178" s="16" t="s">
        <v>127</v>
      </c>
      <c r="BM178" s="203" t="s">
        <v>252</v>
      </c>
    </row>
    <row r="179" s="2" customFormat="1" ht="21.75" customHeight="1">
      <c r="A179" s="37"/>
      <c r="B179" s="38"/>
      <c r="C179" s="238" t="s">
        <v>253</v>
      </c>
      <c r="D179" s="238" t="s">
        <v>159</v>
      </c>
      <c r="E179" s="239" t="s">
        <v>254</v>
      </c>
      <c r="F179" s="240" t="s">
        <v>255</v>
      </c>
      <c r="G179" s="241" t="s">
        <v>205</v>
      </c>
      <c r="H179" s="242">
        <v>623.15200000000004</v>
      </c>
      <c r="I179" s="243"/>
      <c r="J179" s="244">
        <f>ROUND(I179*H179,2)</f>
        <v>0</v>
      </c>
      <c r="K179" s="245"/>
      <c r="L179" s="43"/>
      <c r="M179" s="246" t="s">
        <v>1</v>
      </c>
      <c r="N179" s="247" t="s">
        <v>43</v>
      </c>
      <c r="O179" s="90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03" t="s">
        <v>127</v>
      </c>
      <c r="AT179" s="203" t="s">
        <v>159</v>
      </c>
      <c r="AU179" s="203" t="s">
        <v>88</v>
      </c>
      <c r="AY179" s="16" t="s">
        <v>126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16" t="s">
        <v>86</v>
      </c>
      <c r="BK179" s="204">
        <f>ROUND(I179*H179,2)</f>
        <v>0</v>
      </c>
      <c r="BL179" s="16" t="s">
        <v>127</v>
      </c>
      <c r="BM179" s="203" t="s">
        <v>256</v>
      </c>
    </row>
    <row r="180" s="13" customFormat="1">
      <c r="A180" s="13"/>
      <c r="B180" s="248"/>
      <c r="C180" s="249"/>
      <c r="D180" s="250" t="s">
        <v>164</v>
      </c>
      <c r="E180" s="251" t="s">
        <v>1</v>
      </c>
      <c r="F180" s="252" t="s">
        <v>257</v>
      </c>
      <c r="G180" s="249"/>
      <c r="H180" s="253">
        <v>623.15200000000004</v>
      </c>
      <c r="I180" s="254"/>
      <c r="J180" s="249"/>
      <c r="K180" s="249"/>
      <c r="L180" s="255"/>
      <c r="M180" s="256"/>
      <c r="N180" s="257"/>
      <c r="O180" s="257"/>
      <c r="P180" s="257"/>
      <c r="Q180" s="257"/>
      <c r="R180" s="257"/>
      <c r="S180" s="257"/>
      <c r="T180" s="25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9" t="s">
        <v>164</v>
      </c>
      <c r="AU180" s="259" t="s">
        <v>88</v>
      </c>
      <c r="AV180" s="13" t="s">
        <v>88</v>
      </c>
      <c r="AW180" s="13" t="s">
        <v>34</v>
      </c>
      <c r="AX180" s="13" t="s">
        <v>86</v>
      </c>
      <c r="AY180" s="259" t="s">
        <v>126</v>
      </c>
    </row>
    <row r="181" s="2" customFormat="1" ht="21.75" customHeight="1">
      <c r="A181" s="37"/>
      <c r="B181" s="38"/>
      <c r="C181" s="238" t="s">
        <v>258</v>
      </c>
      <c r="D181" s="238" t="s">
        <v>159</v>
      </c>
      <c r="E181" s="239" t="s">
        <v>259</v>
      </c>
      <c r="F181" s="240" t="s">
        <v>260</v>
      </c>
      <c r="G181" s="241" t="s">
        <v>261</v>
      </c>
      <c r="H181" s="242">
        <v>1246.3040000000001</v>
      </c>
      <c r="I181" s="243"/>
      <c r="J181" s="244">
        <f>ROUND(I181*H181,2)</f>
        <v>0</v>
      </c>
      <c r="K181" s="245"/>
      <c r="L181" s="43"/>
      <c r="M181" s="246" t="s">
        <v>1</v>
      </c>
      <c r="N181" s="247" t="s">
        <v>43</v>
      </c>
      <c r="O181" s="90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03" t="s">
        <v>127</v>
      </c>
      <c r="AT181" s="203" t="s">
        <v>159</v>
      </c>
      <c r="AU181" s="203" t="s">
        <v>88</v>
      </c>
      <c r="AY181" s="16" t="s">
        <v>126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16" t="s">
        <v>86</v>
      </c>
      <c r="BK181" s="204">
        <f>ROUND(I181*H181,2)</f>
        <v>0</v>
      </c>
      <c r="BL181" s="16" t="s">
        <v>127</v>
      </c>
      <c r="BM181" s="203" t="s">
        <v>262</v>
      </c>
    </row>
    <row r="182" s="13" customFormat="1">
      <c r="A182" s="13"/>
      <c r="B182" s="248"/>
      <c r="C182" s="249"/>
      <c r="D182" s="250" t="s">
        <v>164</v>
      </c>
      <c r="E182" s="249"/>
      <c r="F182" s="252" t="s">
        <v>263</v>
      </c>
      <c r="G182" s="249"/>
      <c r="H182" s="253">
        <v>1246.3040000000001</v>
      </c>
      <c r="I182" s="254"/>
      <c r="J182" s="249"/>
      <c r="K182" s="249"/>
      <c r="L182" s="255"/>
      <c r="M182" s="256"/>
      <c r="N182" s="257"/>
      <c r="O182" s="257"/>
      <c r="P182" s="257"/>
      <c r="Q182" s="257"/>
      <c r="R182" s="257"/>
      <c r="S182" s="257"/>
      <c r="T182" s="25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9" t="s">
        <v>164</v>
      </c>
      <c r="AU182" s="259" t="s">
        <v>88</v>
      </c>
      <c r="AV182" s="13" t="s">
        <v>88</v>
      </c>
      <c r="AW182" s="13" t="s">
        <v>4</v>
      </c>
      <c r="AX182" s="13" t="s">
        <v>86</v>
      </c>
      <c r="AY182" s="259" t="s">
        <v>126</v>
      </c>
    </row>
    <row r="183" s="2" customFormat="1" ht="21.75" customHeight="1">
      <c r="A183" s="37"/>
      <c r="B183" s="38"/>
      <c r="C183" s="238" t="s">
        <v>264</v>
      </c>
      <c r="D183" s="238" t="s">
        <v>159</v>
      </c>
      <c r="E183" s="239" t="s">
        <v>265</v>
      </c>
      <c r="F183" s="240" t="s">
        <v>266</v>
      </c>
      <c r="G183" s="241" t="s">
        <v>205</v>
      </c>
      <c r="H183" s="242">
        <v>7.5</v>
      </c>
      <c r="I183" s="243"/>
      <c r="J183" s="244">
        <f>ROUND(I183*H183,2)</f>
        <v>0</v>
      </c>
      <c r="K183" s="245"/>
      <c r="L183" s="43"/>
      <c r="M183" s="246" t="s">
        <v>1</v>
      </c>
      <c r="N183" s="247" t="s">
        <v>43</v>
      </c>
      <c r="O183" s="90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03" t="s">
        <v>127</v>
      </c>
      <c r="AT183" s="203" t="s">
        <v>159</v>
      </c>
      <c r="AU183" s="203" t="s">
        <v>88</v>
      </c>
      <c r="AY183" s="16" t="s">
        <v>126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16" t="s">
        <v>86</v>
      </c>
      <c r="BK183" s="204">
        <f>ROUND(I183*H183,2)</f>
        <v>0</v>
      </c>
      <c r="BL183" s="16" t="s">
        <v>127</v>
      </c>
      <c r="BM183" s="203" t="s">
        <v>267</v>
      </c>
    </row>
    <row r="184" s="13" customFormat="1">
      <c r="A184" s="13"/>
      <c r="B184" s="248"/>
      <c r="C184" s="249"/>
      <c r="D184" s="250" t="s">
        <v>164</v>
      </c>
      <c r="E184" s="251" t="s">
        <v>1</v>
      </c>
      <c r="F184" s="252" t="s">
        <v>268</v>
      </c>
      <c r="G184" s="249"/>
      <c r="H184" s="253">
        <v>7.5</v>
      </c>
      <c r="I184" s="254"/>
      <c r="J184" s="249"/>
      <c r="K184" s="249"/>
      <c r="L184" s="255"/>
      <c r="M184" s="256"/>
      <c r="N184" s="257"/>
      <c r="O184" s="257"/>
      <c r="P184" s="257"/>
      <c r="Q184" s="257"/>
      <c r="R184" s="257"/>
      <c r="S184" s="257"/>
      <c r="T184" s="25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9" t="s">
        <v>164</v>
      </c>
      <c r="AU184" s="259" t="s">
        <v>88</v>
      </c>
      <c r="AV184" s="13" t="s">
        <v>88</v>
      </c>
      <c r="AW184" s="13" t="s">
        <v>34</v>
      </c>
      <c r="AX184" s="13" t="s">
        <v>86</v>
      </c>
      <c r="AY184" s="259" t="s">
        <v>126</v>
      </c>
    </row>
    <row r="185" s="2" customFormat="1" ht="16.5" customHeight="1">
      <c r="A185" s="37"/>
      <c r="B185" s="38"/>
      <c r="C185" s="190" t="s">
        <v>269</v>
      </c>
      <c r="D185" s="190" t="s">
        <v>122</v>
      </c>
      <c r="E185" s="191" t="s">
        <v>270</v>
      </c>
      <c r="F185" s="192" t="s">
        <v>271</v>
      </c>
      <c r="G185" s="193" t="s">
        <v>1</v>
      </c>
      <c r="H185" s="194">
        <v>7.5</v>
      </c>
      <c r="I185" s="195"/>
      <c r="J185" s="196">
        <f>ROUND(I185*H185,2)</f>
        <v>0</v>
      </c>
      <c r="K185" s="197"/>
      <c r="L185" s="198"/>
      <c r="M185" s="199" t="s">
        <v>1</v>
      </c>
      <c r="N185" s="200" t="s">
        <v>43</v>
      </c>
      <c r="O185" s="90"/>
      <c r="P185" s="201">
        <f>O185*H185</f>
        <v>0</v>
      </c>
      <c r="Q185" s="201">
        <v>1</v>
      </c>
      <c r="R185" s="201">
        <f>Q185*H185</f>
        <v>7.5</v>
      </c>
      <c r="S185" s="201">
        <v>0</v>
      </c>
      <c r="T185" s="202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03" t="s">
        <v>125</v>
      </c>
      <c r="AT185" s="203" t="s">
        <v>122</v>
      </c>
      <c r="AU185" s="203" t="s">
        <v>88</v>
      </c>
      <c r="AY185" s="16" t="s">
        <v>126</v>
      </c>
      <c r="BE185" s="204">
        <f>IF(N185="základní",J185,0)</f>
        <v>0</v>
      </c>
      <c r="BF185" s="204">
        <f>IF(N185="snížená",J185,0)</f>
        <v>0</v>
      </c>
      <c r="BG185" s="204">
        <f>IF(N185="zákl. přenesená",J185,0)</f>
        <v>0</v>
      </c>
      <c r="BH185" s="204">
        <f>IF(N185="sníž. přenesená",J185,0)</f>
        <v>0</v>
      </c>
      <c r="BI185" s="204">
        <f>IF(N185="nulová",J185,0)</f>
        <v>0</v>
      </c>
      <c r="BJ185" s="16" t="s">
        <v>86</v>
      </c>
      <c r="BK185" s="204">
        <f>ROUND(I185*H185,2)</f>
        <v>0</v>
      </c>
      <c r="BL185" s="16" t="s">
        <v>127</v>
      </c>
      <c r="BM185" s="203" t="s">
        <v>272</v>
      </c>
    </row>
    <row r="186" s="2" customFormat="1" ht="21.75" customHeight="1">
      <c r="A186" s="37"/>
      <c r="B186" s="38"/>
      <c r="C186" s="238" t="s">
        <v>7</v>
      </c>
      <c r="D186" s="238" t="s">
        <v>159</v>
      </c>
      <c r="E186" s="239" t="s">
        <v>273</v>
      </c>
      <c r="F186" s="240" t="s">
        <v>274</v>
      </c>
      <c r="G186" s="241" t="s">
        <v>162</v>
      </c>
      <c r="H186" s="242">
        <v>739.39999999999998</v>
      </c>
      <c r="I186" s="243"/>
      <c r="J186" s="244">
        <f>ROUND(I186*H186,2)</f>
        <v>0</v>
      </c>
      <c r="K186" s="245"/>
      <c r="L186" s="43"/>
      <c r="M186" s="246" t="s">
        <v>1</v>
      </c>
      <c r="N186" s="247" t="s">
        <v>43</v>
      </c>
      <c r="O186" s="90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03" t="s">
        <v>127</v>
      </c>
      <c r="AT186" s="203" t="s">
        <v>159</v>
      </c>
      <c r="AU186" s="203" t="s">
        <v>88</v>
      </c>
      <c r="AY186" s="16" t="s">
        <v>126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16" t="s">
        <v>86</v>
      </c>
      <c r="BK186" s="204">
        <f>ROUND(I186*H186,2)</f>
        <v>0</v>
      </c>
      <c r="BL186" s="16" t="s">
        <v>127</v>
      </c>
      <c r="BM186" s="203" t="s">
        <v>275</v>
      </c>
    </row>
    <row r="187" s="2" customFormat="1" ht="33" customHeight="1">
      <c r="A187" s="37"/>
      <c r="B187" s="38"/>
      <c r="C187" s="238" t="s">
        <v>276</v>
      </c>
      <c r="D187" s="238" t="s">
        <v>159</v>
      </c>
      <c r="E187" s="239" t="s">
        <v>277</v>
      </c>
      <c r="F187" s="240" t="s">
        <v>278</v>
      </c>
      <c r="G187" s="241" t="s">
        <v>162</v>
      </c>
      <c r="H187" s="242">
        <v>184</v>
      </c>
      <c r="I187" s="243"/>
      <c r="J187" s="244">
        <f>ROUND(I187*H187,2)</f>
        <v>0</v>
      </c>
      <c r="K187" s="245"/>
      <c r="L187" s="43"/>
      <c r="M187" s="246" t="s">
        <v>1</v>
      </c>
      <c r="N187" s="247" t="s">
        <v>43</v>
      </c>
      <c r="O187" s="90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03" t="s">
        <v>127</v>
      </c>
      <c r="AT187" s="203" t="s">
        <v>159</v>
      </c>
      <c r="AU187" s="203" t="s">
        <v>88</v>
      </c>
      <c r="AY187" s="16" t="s">
        <v>126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16" t="s">
        <v>86</v>
      </c>
      <c r="BK187" s="204">
        <f>ROUND(I187*H187,2)</f>
        <v>0</v>
      </c>
      <c r="BL187" s="16" t="s">
        <v>127</v>
      </c>
      <c r="BM187" s="203" t="s">
        <v>279</v>
      </c>
    </row>
    <row r="188" s="13" customFormat="1">
      <c r="A188" s="13"/>
      <c r="B188" s="248"/>
      <c r="C188" s="249"/>
      <c r="D188" s="250" t="s">
        <v>164</v>
      </c>
      <c r="E188" s="251" t="s">
        <v>1</v>
      </c>
      <c r="F188" s="252" t="s">
        <v>280</v>
      </c>
      <c r="G188" s="249"/>
      <c r="H188" s="253">
        <v>184</v>
      </c>
      <c r="I188" s="254"/>
      <c r="J188" s="249"/>
      <c r="K188" s="249"/>
      <c r="L188" s="255"/>
      <c r="M188" s="256"/>
      <c r="N188" s="257"/>
      <c r="O188" s="257"/>
      <c r="P188" s="257"/>
      <c r="Q188" s="257"/>
      <c r="R188" s="257"/>
      <c r="S188" s="257"/>
      <c r="T188" s="25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9" t="s">
        <v>164</v>
      </c>
      <c r="AU188" s="259" t="s">
        <v>88</v>
      </c>
      <c r="AV188" s="13" t="s">
        <v>88</v>
      </c>
      <c r="AW188" s="13" t="s">
        <v>34</v>
      </c>
      <c r="AX188" s="13" t="s">
        <v>86</v>
      </c>
      <c r="AY188" s="259" t="s">
        <v>126</v>
      </c>
    </row>
    <row r="189" s="2" customFormat="1" ht="16.5" customHeight="1">
      <c r="A189" s="37"/>
      <c r="B189" s="38"/>
      <c r="C189" s="238" t="s">
        <v>281</v>
      </c>
      <c r="D189" s="238" t="s">
        <v>159</v>
      </c>
      <c r="E189" s="239" t="s">
        <v>282</v>
      </c>
      <c r="F189" s="240" t="s">
        <v>283</v>
      </c>
      <c r="G189" s="241" t="s">
        <v>162</v>
      </c>
      <c r="H189" s="242">
        <v>184</v>
      </c>
      <c r="I189" s="243"/>
      <c r="J189" s="244">
        <f>ROUND(I189*H189,2)</f>
        <v>0</v>
      </c>
      <c r="K189" s="245"/>
      <c r="L189" s="43"/>
      <c r="M189" s="246" t="s">
        <v>1</v>
      </c>
      <c r="N189" s="247" t="s">
        <v>43</v>
      </c>
      <c r="O189" s="90"/>
      <c r="P189" s="201">
        <f>O189*H189</f>
        <v>0</v>
      </c>
      <c r="Q189" s="201">
        <v>0.0012700000000000001</v>
      </c>
      <c r="R189" s="201">
        <f>Q189*H189</f>
        <v>0.23368000000000003</v>
      </c>
      <c r="S189" s="201">
        <v>0</v>
      </c>
      <c r="T189" s="202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03" t="s">
        <v>127</v>
      </c>
      <c r="AT189" s="203" t="s">
        <v>159</v>
      </c>
      <c r="AU189" s="203" t="s">
        <v>88</v>
      </c>
      <c r="AY189" s="16" t="s">
        <v>126</v>
      </c>
      <c r="BE189" s="204">
        <f>IF(N189="základní",J189,0)</f>
        <v>0</v>
      </c>
      <c r="BF189" s="204">
        <f>IF(N189="snížená",J189,0)</f>
        <v>0</v>
      </c>
      <c r="BG189" s="204">
        <f>IF(N189="zákl. přenesená",J189,0)</f>
        <v>0</v>
      </c>
      <c r="BH189" s="204">
        <f>IF(N189="sníž. přenesená",J189,0)</f>
        <v>0</v>
      </c>
      <c r="BI189" s="204">
        <f>IF(N189="nulová",J189,0)</f>
        <v>0</v>
      </c>
      <c r="BJ189" s="16" t="s">
        <v>86</v>
      </c>
      <c r="BK189" s="204">
        <f>ROUND(I189*H189,2)</f>
        <v>0</v>
      </c>
      <c r="BL189" s="16" t="s">
        <v>127</v>
      </c>
      <c r="BM189" s="203" t="s">
        <v>284</v>
      </c>
    </row>
    <row r="190" s="2" customFormat="1" ht="16.5" customHeight="1">
      <c r="A190" s="37"/>
      <c r="B190" s="38"/>
      <c r="C190" s="190" t="s">
        <v>285</v>
      </c>
      <c r="D190" s="190" t="s">
        <v>122</v>
      </c>
      <c r="E190" s="191" t="s">
        <v>286</v>
      </c>
      <c r="F190" s="192" t="s">
        <v>287</v>
      </c>
      <c r="G190" s="193" t="s">
        <v>288</v>
      </c>
      <c r="H190" s="194">
        <v>4.5999999999999996</v>
      </c>
      <c r="I190" s="195"/>
      <c r="J190" s="196">
        <f>ROUND(I190*H190,2)</f>
        <v>0</v>
      </c>
      <c r="K190" s="197"/>
      <c r="L190" s="198"/>
      <c r="M190" s="199" t="s">
        <v>1</v>
      </c>
      <c r="N190" s="200" t="s">
        <v>43</v>
      </c>
      <c r="O190" s="90"/>
      <c r="P190" s="201">
        <f>O190*H190</f>
        <v>0</v>
      </c>
      <c r="Q190" s="201">
        <v>0.001</v>
      </c>
      <c r="R190" s="201">
        <f>Q190*H190</f>
        <v>0.0045999999999999999</v>
      </c>
      <c r="S190" s="201">
        <v>0</v>
      </c>
      <c r="T190" s="202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03" t="s">
        <v>125</v>
      </c>
      <c r="AT190" s="203" t="s">
        <v>122</v>
      </c>
      <c r="AU190" s="203" t="s">
        <v>88</v>
      </c>
      <c r="AY190" s="16" t="s">
        <v>126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16" t="s">
        <v>86</v>
      </c>
      <c r="BK190" s="204">
        <f>ROUND(I190*H190,2)</f>
        <v>0</v>
      </c>
      <c r="BL190" s="16" t="s">
        <v>127</v>
      </c>
      <c r="BM190" s="203" t="s">
        <v>289</v>
      </c>
    </row>
    <row r="191" s="13" customFormat="1">
      <c r="A191" s="13"/>
      <c r="B191" s="248"/>
      <c r="C191" s="249"/>
      <c r="D191" s="250" t="s">
        <v>164</v>
      </c>
      <c r="E191" s="251" t="s">
        <v>1</v>
      </c>
      <c r="F191" s="252" t="s">
        <v>290</v>
      </c>
      <c r="G191" s="249"/>
      <c r="H191" s="253">
        <v>4.5999999999999996</v>
      </c>
      <c r="I191" s="254"/>
      <c r="J191" s="249"/>
      <c r="K191" s="249"/>
      <c r="L191" s="255"/>
      <c r="M191" s="256"/>
      <c r="N191" s="257"/>
      <c r="O191" s="257"/>
      <c r="P191" s="257"/>
      <c r="Q191" s="257"/>
      <c r="R191" s="257"/>
      <c r="S191" s="257"/>
      <c r="T191" s="25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9" t="s">
        <v>164</v>
      </c>
      <c r="AU191" s="259" t="s">
        <v>88</v>
      </c>
      <c r="AV191" s="13" t="s">
        <v>88</v>
      </c>
      <c r="AW191" s="13" t="s">
        <v>34</v>
      </c>
      <c r="AX191" s="13" t="s">
        <v>86</v>
      </c>
      <c r="AY191" s="259" t="s">
        <v>126</v>
      </c>
    </row>
    <row r="192" s="12" customFormat="1" ht="22.8" customHeight="1">
      <c r="A192" s="12"/>
      <c r="B192" s="222"/>
      <c r="C192" s="223"/>
      <c r="D192" s="224" t="s">
        <v>77</v>
      </c>
      <c r="E192" s="236" t="s">
        <v>88</v>
      </c>
      <c r="F192" s="236" t="s">
        <v>291</v>
      </c>
      <c r="G192" s="223"/>
      <c r="H192" s="223"/>
      <c r="I192" s="226"/>
      <c r="J192" s="237">
        <f>BK192</f>
        <v>0</v>
      </c>
      <c r="K192" s="223"/>
      <c r="L192" s="228"/>
      <c r="M192" s="229"/>
      <c r="N192" s="230"/>
      <c r="O192" s="230"/>
      <c r="P192" s="231">
        <f>SUM(P193:P203)</f>
        <v>0</v>
      </c>
      <c r="Q192" s="230"/>
      <c r="R192" s="231">
        <f>SUM(R193:R203)</f>
        <v>5.6808912500000002</v>
      </c>
      <c r="S192" s="230"/>
      <c r="T192" s="232">
        <f>SUM(T193:T203)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33" t="s">
        <v>86</v>
      </c>
      <c r="AT192" s="234" t="s">
        <v>77</v>
      </c>
      <c r="AU192" s="234" t="s">
        <v>86</v>
      </c>
      <c r="AY192" s="233" t="s">
        <v>126</v>
      </c>
      <c r="BK192" s="235">
        <f>SUM(BK193:BK203)</f>
        <v>0</v>
      </c>
    </row>
    <row r="193" s="2" customFormat="1" ht="33" customHeight="1">
      <c r="A193" s="37"/>
      <c r="B193" s="38"/>
      <c r="C193" s="238" t="s">
        <v>292</v>
      </c>
      <c r="D193" s="238" t="s">
        <v>159</v>
      </c>
      <c r="E193" s="239" t="s">
        <v>293</v>
      </c>
      <c r="F193" s="240" t="s">
        <v>294</v>
      </c>
      <c r="G193" s="241" t="s">
        <v>205</v>
      </c>
      <c r="H193" s="242">
        <v>17.172000000000001</v>
      </c>
      <c r="I193" s="243"/>
      <c r="J193" s="244">
        <f>ROUND(I193*H193,2)</f>
        <v>0</v>
      </c>
      <c r="K193" s="245"/>
      <c r="L193" s="43"/>
      <c r="M193" s="246" t="s">
        <v>1</v>
      </c>
      <c r="N193" s="247" t="s">
        <v>43</v>
      </c>
      <c r="O193" s="90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03" t="s">
        <v>127</v>
      </c>
      <c r="AT193" s="203" t="s">
        <v>159</v>
      </c>
      <c r="AU193" s="203" t="s">
        <v>88</v>
      </c>
      <c r="AY193" s="16" t="s">
        <v>126</v>
      </c>
      <c r="BE193" s="204">
        <f>IF(N193="základní",J193,0)</f>
        <v>0</v>
      </c>
      <c r="BF193" s="204">
        <f>IF(N193="snížená",J193,0)</f>
        <v>0</v>
      </c>
      <c r="BG193" s="204">
        <f>IF(N193="zákl. přenesená",J193,0)</f>
        <v>0</v>
      </c>
      <c r="BH193" s="204">
        <f>IF(N193="sníž. přenesená",J193,0)</f>
        <v>0</v>
      </c>
      <c r="BI193" s="204">
        <f>IF(N193="nulová",J193,0)</f>
        <v>0</v>
      </c>
      <c r="BJ193" s="16" t="s">
        <v>86</v>
      </c>
      <c r="BK193" s="204">
        <f>ROUND(I193*H193,2)</f>
        <v>0</v>
      </c>
      <c r="BL193" s="16" t="s">
        <v>127</v>
      </c>
      <c r="BM193" s="203" t="s">
        <v>295</v>
      </c>
    </row>
    <row r="194" s="13" customFormat="1">
      <c r="A194" s="13"/>
      <c r="B194" s="248"/>
      <c r="C194" s="249"/>
      <c r="D194" s="250" t="s">
        <v>164</v>
      </c>
      <c r="E194" s="251" t="s">
        <v>1</v>
      </c>
      <c r="F194" s="252" t="s">
        <v>296</v>
      </c>
      <c r="G194" s="249"/>
      <c r="H194" s="253">
        <v>17.172000000000001</v>
      </c>
      <c r="I194" s="254"/>
      <c r="J194" s="249"/>
      <c r="K194" s="249"/>
      <c r="L194" s="255"/>
      <c r="M194" s="256"/>
      <c r="N194" s="257"/>
      <c r="O194" s="257"/>
      <c r="P194" s="257"/>
      <c r="Q194" s="257"/>
      <c r="R194" s="257"/>
      <c r="S194" s="257"/>
      <c r="T194" s="25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9" t="s">
        <v>164</v>
      </c>
      <c r="AU194" s="259" t="s">
        <v>88</v>
      </c>
      <c r="AV194" s="13" t="s">
        <v>88</v>
      </c>
      <c r="AW194" s="13" t="s">
        <v>34</v>
      </c>
      <c r="AX194" s="13" t="s">
        <v>86</v>
      </c>
      <c r="AY194" s="259" t="s">
        <v>126</v>
      </c>
    </row>
    <row r="195" s="2" customFormat="1" ht="21.75" customHeight="1">
      <c r="A195" s="37"/>
      <c r="B195" s="38"/>
      <c r="C195" s="238" t="s">
        <v>297</v>
      </c>
      <c r="D195" s="238" t="s">
        <v>159</v>
      </c>
      <c r="E195" s="239" t="s">
        <v>298</v>
      </c>
      <c r="F195" s="240" t="s">
        <v>299</v>
      </c>
      <c r="G195" s="241" t="s">
        <v>162</v>
      </c>
      <c r="H195" s="242">
        <v>214.65000000000001</v>
      </c>
      <c r="I195" s="243"/>
      <c r="J195" s="244">
        <f>ROUND(I195*H195,2)</f>
        <v>0</v>
      </c>
      <c r="K195" s="245"/>
      <c r="L195" s="43"/>
      <c r="M195" s="246" t="s">
        <v>1</v>
      </c>
      <c r="N195" s="247" t="s">
        <v>43</v>
      </c>
      <c r="O195" s="90"/>
      <c r="P195" s="201">
        <f>O195*H195</f>
        <v>0</v>
      </c>
      <c r="Q195" s="201">
        <v>0.00027</v>
      </c>
      <c r="R195" s="201">
        <f>Q195*H195</f>
        <v>0.0579555</v>
      </c>
      <c r="S195" s="201">
        <v>0</v>
      </c>
      <c r="T195" s="202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03" t="s">
        <v>127</v>
      </c>
      <c r="AT195" s="203" t="s">
        <v>159</v>
      </c>
      <c r="AU195" s="203" t="s">
        <v>88</v>
      </c>
      <c r="AY195" s="16" t="s">
        <v>126</v>
      </c>
      <c r="BE195" s="204">
        <f>IF(N195="základní",J195,0)</f>
        <v>0</v>
      </c>
      <c r="BF195" s="204">
        <f>IF(N195="snížená",J195,0)</f>
        <v>0</v>
      </c>
      <c r="BG195" s="204">
        <f>IF(N195="zákl. přenesená",J195,0)</f>
        <v>0</v>
      </c>
      <c r="BH195" s="204">
        <f>IF(N195="sníž. přenesená",J195,0)</f>
        <v>0</v>
      </c>
      <c r="BI195" s="204">
        <f>IF(N195="nulová",J195,0)</f>
        <v>0</v>
      </c>
      <c r="BJ195" s="16" t="s">
        <v>86</v>
      </c>
      <c r="BK195" s="204">
        <f>ROUND(I195*H195,2)</f>
        <v>0</v>
      </c>
      <c r="BL195" s="16" t="s">
        <v>127</v>
      </c>
      <c r="BM195" s="203" t="s">
        <v>300</v>
      </c>
    </row>
    <row r="196" s="13" customFormat="1">
      <c r="A196" s="13"/>
      <c r="B196" s="248"/>
      <c r="C196" s="249"/>
      <c r="D196" s="250" t="s">
        <v>164</v>
      </c>
      <c r="E196" s="251" t="s">
        <v>1</v>
      </c>
      <c r="F196" s="252" t="s">
        <v>301</v>
      </c>
      <c r="G196" s="249"/>
      <c r="H196" s="253">
        <v>214.65000000000001</v>
      </c>
      <c r="I196" s="254"/>
      <c r="J196" s="249"/>
      <c r="K196" s="249"/>
      <c r="L196" s="255"/>
      <c r="M196" s="256"/>
      <c r="N196" s="257"/>
      <c r="O196" s="257"/>
      <c r="P196" s="257"/>
      <c r="Q196" s="257"/>
      <c r="R196" s="257"/>
      <c r="S196" s="257"/>
      <c r="T196" s="25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9" t="s">
        <v>164</v>
      </c>
      <c r="AU196" s="259" t="s">
        <v>88</v>
      </c>
      <c r="AV196" s="13" t="s">
        <v>88</v>
      </c>
      <c r="AW196" s="13" t="s">
        <v>34</v>
      </c>
      <c r="AX196" s="13" t="s">
        <v>86</v>
      </c>
      <c r="AY196" s="259" t="s">
        <v>126</v>
      </c>
    </row>
    <row r="197" s="2" customFormat="1" ht="21.75" customHeight="1">
      <c r="A197" s="37"/>
      <c r="B197" s="38"/>
      <c r="C197" s="190" t="s">
        <v>302</v>
      </c>
      <c r="D197" s="190" t="s">
        <v>122</v>
      </c>
      <c r="E197" s="191" t="s">
        <v>303</v>
      </c>
      <c r="F197" s="192" t="s">
        <v>304</v>
      </c>
      <c r="G197" s="193" t="s">
        <v>162</v>
      </c>
      <c r="H197" s="194">
        <v>225.38300000000001</v>
      </c>
      <c r="I197" s="195"/>
      <c r="J197" s="196">
        <f>ROUND(I197*H197,2)</f>
        <v>0</v>
      </c>
      <c r="K197" s="197"/>
      <c r="L197" s="198"/>
      <c r="M197" s="199" t="s">
        <v>1</v>
      </c>
      <c r="N197" s="200" t="s">
        <v>43</v>
      </c>
      <c r="O197" s="90"/>
      <c r="P197" s="201">
        <f>O197*H197</f>
        <v>0</v>
      </c>
      <c r="Q197" s="201">
        <v>0.00025000000000000001</v>
      </c>
      <c r="R197" s="201">
        <f>Q197*H197</f>
        <v>0.056345750000000007</v>
      </c>
      <c r="S197" s="201">
        <v>0</v>
      </c>
      <c r="T197" s="202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03" t="s">
        <v>125</v>
      </c>
      <c r="AT197" s="203" t="s">
        <v>122</v>
      </c>
      <c r="AU197" s="203" t="s">
        <v>88</v>
      </c>
      <c r="AY197" s="16" t="s">
        <v>126</v>
      </c>
      <c r="BE197" s="204">
        <f>IF(N197="základní",J197,0)</f>
        <v>0</v>
      </c>
      <c r="BF197" s="204">
        <f>IF(N197="snížená",J197,0)</f>
        <v>0</v>
      </c>
      <c r="BG197" s="204">
        <f>IF(N197="zákl. přenesená",J197,0)</f>
        <v>0</v>
      </c>
      <c r="BH197" s="204">
        <f>IF(N197="sníž. přenesená",J197,0)</f>
        <v>0</v>
      </c>
      <c r="BI197" s="204">
        <f>IF(N197="nulová",J197,0)</f>
        <v>0</v>
      </c>
      <c r="BJ197" s="16" t="s">
        <v>86</v>
      </c>
      <c r="BK197" s="204">
        <f>ROUND(I197*H197,2)</f>
        <v>0</v>
      </c>
      <c r="BL197" s="16" t="s">
        <v>127</v>
      </c>
      <c r="BM197" s="203" t="s">
        <v>305</v>
      </c>
    </row>
    <row r="198" s="13" customFormat="1">
      <c r="A198" s="13"/>
      <c r="B198" s="248"/>
      <c r="C198" s="249"/>
      <c r="D198" s="250" t="s">
        <v>164</v>
      </c>
      <c r="E198" s="251" t="s">
        <v>1</v>
      </c>
      <c r="F198" s="252" t="s">
        <v>306</v>
      </c>
      <c r="G198" s="249"/>
      <c r="H198" s="253">
        <v>214.65000000000001</v>
      </c>
      <c r="I198" s="254"/>
      <c r="J198" s="249"/>
      <c r="K198" s="249"/>
      <c r="L198" s="255"/>
      <c r="M198" s="256"/>
      <c r="N198" s="257"/>
      <c r="O198" s="257"/>
      <c r="P198" s="257"/>
      <c r="Q198" s="257"/>
      <c r="R198" s="257"/>
      <c r="S198" s="257"/>
      <c r="T198" s="25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9" t="s">
        <v>164</v>
      </c>
      <c r="AU198" s="259" t="s">
        <v>88</v>
      </c>
      <c r="AV198" s="13" t="s">
        <v>88</v>
      </c>
      <c r="AW198" s="13" t="s">
        <v>34</v>
      </c>
      <c r="AX198" s="13" t="s">
        <v>86</v>
      </c>
      <c r="AY198" s="259" t="s">
        <v>126</v>
      </c>
    </row>
    <row r="199" s="13" customFormat="1">
      <c r="A199" s="13"/>
      <c r="B199" s="248"/>
      <c r="C199" s="249"/>
      <c r="D199" s="250" t="s">
        <v>164</v>
      </c>
      <c r="E199" s="249"/>
      <c r="F199" s="252" t="s">
        <v>307</v>
      </c>
      <c r="G199" s="249"/>
      <c r="H199" s="253">
        <v>225.38300000000001</v>
      </c>
      <c r="I199" s="254"/>
      <c r="J199" s="249"/>
      <c r="K199" s="249"/>
      <c r="L199" s="255"/>
      <c r="M199" s="256"/>
      <c r="N199" s="257"/>
      <c r="O199" s="257"/>
      <c r="P199" s="257"/>
      <c r="Q199" s="257"/>
      <c r="R199" s="257"/>
      <c r="S199" s="257"/>
      <c r="T199" s="25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9" t="s">
        <v>164</v>
      </c>
      <c r="AU199" s="259" t="s">
        <v>88</v>
      </c>
      <c r="AV199" s="13" t="s">
        <v>88</v>
      </c>
      <c r="AW199" s="13" t="s">
        <v>4</v>
      </c>
      <c r="AX199" s="13" t="s">
        <v>86</v>
      </c>
      <c r="AY199" s="259" t="s">
        <v>126</v>
      </c>
    </row>
    <row r="200" s="2" customFormat="1" ht="16.5" customHeight="1">
      <c r="A200" s="37"/>
      <c r="B200" s="38"/>
      <c r="C200" s="238" t="s">
        <v>308</v>
      </c>
      <c r="D200" s="238" t="s">
        <v>159</v>
      </c>
      <c r="E200" s="239" t="s">
        <v>309</v>
      </c>
      <c r="F200" s="240" t="s">
        <v>310</v>
      </c>
      <c r="G200" s="241" t="s">
        <v>205</v>
      </c>
      <c r="H200" s="242">
        <v>2.8620000000000001</v>
      </c>
      <c r="I200" s="243"/>
      <c r="J200" s="244">
        <f>ROUND(I200*H200,2)</f>
        <v>0</v>
      </c>
      <c r="K200" s="245"/>
      <c r="L200" s="43"/>
      <c r="M200" s="246" t="s">
        <v>1</v>
      </c>
      <c r="N200" s="247" t="s">
        <v>43</v>
      </c>
      <c r="O200" s="90"/>
      <c r="P200" s="201">
        <f>O200*H200</f>
        <v>0</v>
      </c>
      <c r="Q200" s="201">
        <v>1.9205000000000001</v>
      </c>
      <c r="R200" s="201">
        <f>Q200*H200</f>
        <v>5.4964710000000006</v>
      </c>
      <c r="S200" s="201">
        <v>0</v>
      </c>
      <c r="T200" s="202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03" t="s">
        <v>127</v>
      </c>
      <c r="AT200" s="203" t="s">
        <v>159</v>
      </c>
      <c r="AU200" s="203" t="s">
        <v>88</v>
      </c>
      <c r="AY200" s="16" t="s">
        <v>126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16" t="s">
        <v>86</v>
      </c>
      <c r="BK200" s="204">
        <f>ROUND(I200*H200,2)</f>
        <v>0</v>
      </c>
      <c r="BL200" s="16" t="s">
        <v>127</v>
      </c>
      <c r="BM200" s="203" t="s">
        <v>311</v>
      </c>
    </row>
    <row r="201" s="13" customFormat="1">
      <c r="A201" s="13"/>
      <c r="B201" s="248"/>
      <c r="C201" s="249"/>
      <c r="D201" s="250" t="s">
        <v>164</v>
      </c>
      <c r="E201" s="251" t="s">
        <v>1</v>
      </c>
      <c r="F201" s="252" t="s">
        <v>312</v>
      </c>
      <c r="G201" s="249"/>
      <c r="H201" s="253">
        <v>2.8620000000000001</v>
      </c>
      <c r="I201" s="254"/>
      <c r="J201" s="249"/>
      <c r="K201" s="249"/>
      <c r="L201" s="255"/>
      <c r="M201" s="256"/>
      <c r="N201" s="257"/>
      <c r="O201" s="257"/>
      <c r="P201" s="257"/>
      <c r="Q201" s="257"/>
      <c r="R201" s="257"/>
      <c r="S201" s="257"/>
      <c r="T201" s="25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9" t="s">
        <v>164</v>
      </c>
      <c r="AU201" s="259" t="s">
        <v>88</v>
      </c>
      <c r="AV201" s="13" t="s">
        <v>88</v>
      </c>
      <c r="AW201" s="13" t="s">
        <v>34</v>
      </c>
      <c r="AX201" s="13" t="s">
        <v>86</v>
      </c>
      <c r="AY201" s="259" t="s">
        <v>126</v>
      </c>
    </row>
    <row r="202" s="2" customFormat="1" ht="21.75" customHeight="1">
      <c r="A202" s="37"/>
      <c r="B202" s="38"/>
      <c r="C202" s="238" t="s">
        <v>313</v>
      </c>
      <c r="D202" s="238" t="s">
        <v>159</v>
      </c>
      <c r="E202" s="239" t="s">
        <v>314</v>
      </c>
      <c r="F202" s="240" t="s">
        <v>315</v>
      </c>
      <c r="G202" s="241" t="s">
        <v>199</v>
      </c>
      <c r="H202" s="242">
        <v>143.09999999999999</v>
      </c>
      <c r="I202" s="243"/>
      <c r="J202" s="244">
        <f>ROUND(I202*H202,2)</f>
        <v>0</v>
      </c>
      <c r="K202" s="245"/>
      <c r="L202" s="43"/>
      <c r="M202" s="246" t="s">
        <v>1</v>
      </c>
      <c r="N202" s="247" t="s">
        <v>43</v>
      </c>
      <c r="O202" s="90"/>
      <c r="P202" s="201">
        <f>O202*H202</f>
        <v>0</v>
      </c>
      <c r="Q202" s="201">
        <v>0.00048999999999999998</v>
      </c>
      <c r="R202" s="201">
        <f>Q202*H202</f>
        <v>0.070119000000000001</v>
      </c>
      <c r="S202" s="201">
        <v>0</v>
      </c>
      <c r="T202" s="202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03" t="s">
        <v>127</v>
      </c>
      <c r="AT202" s="203" t="s">
        <v>159</v>
      </c>
      <c r="AU202" s="203" t="s">
        <v>88</v>
      </c>
      <c r="AY202" s="16" t="s">
        <v>126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16" t="s">
        <v>86</v>
      </c>
      <c r="BK202" s="204">
        <f>ROUND(I202*H202,2)</f>
        <v>0</v>
      </c>
      <c r="BL202" s="16" t="s">
        <v>127</v>
      </c>
      <c r="BM202" s="203" t="s">
        <v>316</v>
      </c>
    </row>
    <row r="203" s="13" customFormat="1">
      <c r="A203" s="13"/>
      <c r="B203" s="248"/>
      <c r="C203" s="249"/>
      <c r="D203" s="250" t="s">
        <v>164</v>
      </c>
      <c r="E203" s="251" t="s">
        <v>1</v>
      </c>
      <c r="F203" s="252" t="s">
        <v>317</v>
      </c>
      <c r="G203" s="249"/>
      <c r="H203" s="253">
        <v>143.09999999999999</v>
      </c>
      <c r="I203" s="254"/>
      <c r="J203" s="249"/>
      <c r="K203" s="249"/>
      <c r="L203" s="255"/>
      <c r="M203" s="256"/>
      <c r="N203" s="257"/>
      <c r="O203" s="257"/>
      <c r="P203" s="257"/>
      <c r="Q203" s="257"/>
      <c r="R203" s="257"/>
      <c r="S203" s="257"/>
      <c r="T203" s="25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9" t="s">
        <v>164</v>
      </c>
      <c r="AU203" s="259" t="s">
        <v>88</v>
      </c>
      <c r="AV203" s="13" t="s">
        <v>88</v>
      </c>
      <c r="AW203" s="13" t="s">
        <v>34</v>
      </c>
      <c r="AX203" s="13" t="s">
        <v>86</v>
      </c>
      <c r="AY203" s="259" t="s">
        <v>126</v>
      </c>
    </row>
    <row r="204" s="12" customFormat="1" ht="22.8" customHeight="1">
      <c r="A204" s="12"/>
      <c r="B204" s="222"/>
      <c r="C204" s="223"/>
      <c r="D204" s="224" t="s">
        <v>77</v>
      </c>
      <c r="E204" s="236" t="s">
        <v>136</v>
      </c>
      <c r="F204" s="236" t="s">
        <v>318</v>
      </c>
      <c r="G204" s="223"/>
      <c r="H204" s="223"/>
      <c r="I204" s="226"/>
      <c r="J204" s="237">
        <f>BK204</f>
        <v>0</v>
      </c>
      <c r="K204" s="223"/>
      <c r="L204" s="228"/>
      <c r="M204" s="229"/>
      <c r="N204" s="230"/>
      <c r="O204" s="230"/>
      <c r="P204" s="231">
        <f>SUM(P205:P232)</f>
        <v>0</v>
      </c>
      <c r="Q204" s="230"/>
      <c r="R204" s="231">
        <f>SUM(R205:R232)</f>
        <v>46.736493200000005</v>
      </c>
      <c r="S204" s="230"/>
      <c r="T204" s="232">
        <f>SUM(T205:T232)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33" t="s">
        <v>86</v>
      </c>
      <c r="AT204" s="234" t="s">
        <v>77</v>
      </c>
      <c r="AU204" s="234" t="s">
        <v>86</v>
      </c>
      <c r="AY204" s="233" t="s">
        <v>126</v>
      </c>
      <c r="BK204" s="235">
        <f>SUM(BK205:BK232)</f>
        <v>0</v>
      </c>
    </row>
    <row r="205" s="2" customFormat="1" ht="33" customHeight="1">
      <c r="A205" s="37"/>
      <c r="B205" s="38"/>
      <c r="C205" s="238" t="s">
        <v>319</v>
      </c>
      <c r="D205" s="238" t="s">
        <v>159</v>
      </c>
      <c r="E205" s="239" t="s">
        <v>320</v>
      </c>
      <c r="F205" s="240" t="s">
        <v>321</v>
      </c>
      <c r="G205" s="241" t="s">
        <v>162</v>
      </c>
      <c r="H205" s="242">
        <v>13.699999999999999</v>
      </c>
      <c r="I205" s="243"/>
      <c r="J205" s="244">
        <f>ROUND(I205*H205,2)</f>
        <v>0</v>
      </c>
      <c r="K205" s="245"/>
      <c r="L205" s="43"/>
      <c r="M205" s="246" t="s">
        <v>1</v>
      </c>
      <c r="N205" s="247" t="s">
        <v>43</v>
      </c>
      <c r="O205" s="90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03" t="s">
        <v>127</v>
      </c>
      <c r="AT205" s="203" t="s">
        <v>159</v>
      </c>
      <c r="AU205" s="203" t="s">
        <v>88</v>
      </c>
      <c r="AY205" s="16" t="s">
        <v>126</v>
      </c>
      <c r="BE205" s="204">
        <f>IF(N205="základní",J205,0)</f>
        <v>0</v>
      </c>
      <c r="BF205" s="204">
        <f>IF(N205="snížená",J205,0)</f>
        <v>0</v>
      </c>
      <c r="BG205" s="204">
        <f>IF(N205="zákl. přenesená",J205,0)</f>
        <v>0</v>
      </c>
      <c r="BH205" s="204">
        <f>IF(N205="sníž. přenesená",J205,0)</f>
        <v>0</v>
      </c>
      <c r="BI205" s="204">
        <f>IF(N205="nulová",J205,0)</f>
        <v>0</v>
      </c>
      <c r="BJ205" s="16" t="s">
        <v>86</v>
      </c>
      <c r="BK205" s="204">
        <f>ROUND(I205*H205,2)</f>
        <v>0</v>
      </c>
      <c r="BL205" s="16" t="s">
        <v>127</v>
      </c>
      <c r="BM205" s="203" t="s">
        <v>322</v>
      </c>
    </row>
    <row r="206" s="13" customFormat="1">
      <c r="A206" s="13"/>
      <c r="B206" s="248"/>
      <c r="C206" s="249"/>
      <c r="D206" s="250" t="s">
        <v>164</v>
      </c>
      <c r="E206" s="251" t="s">
        <v>1</v>
      </c>
      <c r="F206" s="252" t="s">
        <v>323</v>
      </c>
      <c r="G206" s="249"/>
      <c r="H206" s="253">
        <v>13.699999999999999</v>
      </c>
      <c r="I206" s="254"/>
      <c r="J206" s="249"/>
      <c r="K206" s="249"/>
      <c r="L206" s="255"/>
      <c r="M206" s="256"/>
      <c r="N206" s="257"/>
      <c r="O206" s="257"/>
      <c r="P206" s="257"/>
      <c r="Q206" s="257"/>
      <c r="R206" s="257"/>
      <c r="S206" s="257"/>
      <c r="T206" s="25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9" t="s">
        <v>164</v>
      </c>
      <c r="AU206" s="259" t="s">
        <v>88</v>
      </c>
      <c r="AV206" s="13" t="s">
        <v>88</v>
      </c>
      <c r="AW206" s="13" t="s">
        <v>34</v>
      </c>
      <c r="AX206" s="13" t="s">
        <v>86</v>
      </c>
      <c r="AY206" s="259" t="s">
        <v>126</v>
      </c>
    </row>
    <row r="207" s="2" customFormat="1" ht="21.75" customHeight="1">
      <c r="A207" s="37"/>
      <c r="B207" s="38"/>
      <c r="C207" s="238" t="s">
        <v>324</v>
      </c>
      <c r="D207" s="238" t="s">
        <v>159</v>
      </c>
      <c r="E207" s="239" t="s">
        <v>325</v>
      </c>
      <c r="F207" s="240" t="s">
        <v>326</v>
      </c>
      <c r="G207" s="241" t="s">
        <v>162</v>
      </c>
      <c r="H207" s="242">
        <v>13.699999999999999</v>
      </c>
      <c r="I207" s="243"/>
      <c r="J207" s="244">
        <f>ROUND(I207*H207,2)</f>
        <v>0</v>
      </c>
      <c r="K207" s="245"/>
      <c r="L207" s="43"/>
      <c r="M207" s="246" t="s">
        <v>1</v>
      </c>
      <c r="N207" s="247" t="s">
        <v>43</v>
      </c>
      <c r="O207" s="90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03" t="s">
        <v>127</v>
      </c>
      <c r="AT207" s="203" t="s">
        <v>159</v>
      </c>
      <c r="AU207" s="203" t="s">
        <v>88</v>
      </c>
      <c r="AY207" s="16" t="s">
        <v>126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16" t="s">
        <v>86</v>
      </c>
      <c r="BK207" s="204">
        <f>ROUND(I207*H207,2)</f>
        <v>0</v>
      </c>
      <c r="BL207" s="16" t="s">
        <v>127</v>
      </c>
      <c r="BM207" s="203" t="s">
        <v>327</v>
      </c>
    </row>
    <row r="208" s="2" customFormat="1" ht="21.75" customHeight="1">
      <c r="A208" s="37"/>
      <c r="B208" s="38"/>
      <c r="C208" s="238" t="s">
        <v>328</v>
      </c>
      <c r="D208" s="238" t="s">
        <v>159</v>
      </c>
      <c r="E208" s="239" t="s">
        <v>329</v>
      </c>
      <c r="F208" s="240" t="s">
        <v>330</v>
      </c>
      <c r="G208" s="241" t="s">
        <v>162</v>
      </c>
      <c r="H208" s="242">
        <v>13.699999999999999</v>
      </c>
      <c r="I208" s="243"/>
      <c r="J208" s="244">
        <f>ROUND(I208*H208,2)</f>
        <v>0</v>
      </c>
      <c r="K208" s="245"/>
      <c r="L208" s="43"/>
      <c r="M208" s="246" t="s">
        <v>1</v>
      </c>
      <c r="N208" s="247" t="s">
        <v>43</v>
      </c>
      <c r="O208" s="90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03" t="s">
        <v>127</v>
      </c>
      <c r="AT208" s="203" t="s">
        <v>159</v>
      </c>
      <c r="AU208" s="203" t="s">
        <v>88</v>
      </c>
      <c r="AY208" s="16" t="s">
        <v>126</v>
      </c>
      <c r="BE208" s="204">
        <f>IF(N208="základní",J208,0)</f>
        <v>0</v>
      </c>
      <c r="BF208" s="204">
        <f>IF(N208="snížená",J208,0)</f>
        <v>0</v>
      </c>
      <c r="BG208" s="204">
        <f>IF(N208="zákl. přenesená",J208,0)</f>
        <v>0</v>
      </c>
      <c r="BH208" s="204">
        <f>IF(N208="sníž. přenesená",J208,0)</f>
        <v>0</v>
      </c>
      <c r="BI208" s="204">
        <f>IF(N208="nulová",J208,0)</f>
        <v>0</v>
      </c>
      <c r="BJ208" s="16" t="s">
        <v>86</v>
      </c>
      <c r="BK208" s="204">
        <f>ROUND(I208*H208,2)</f>
        <v>0</v>
      </c>
      <c r="BL208" s="16" t="s">
        <v>127</v>
      </c>
      <c r="BM208" s="203" t="s">
        <v>331</v>
      </c>
    </row>
    <row r="209" s="2" customFormat="1" ht="33" customHeight="1">
      <c r="A209" s="37"/>
      <c r="B209" s="38"/>
      <c r="C209" s="238" t="s">
        <v>332</v>
      </c>
      <c r="D209" s="238" t="s">
        <v>159</v>
      </c>
      <c r="E209" s="239" t="s">
        <v>333</v>
      </c>
      <c r="F209" s="240" t="s">
        <v>334</v>
      </c>
      <c r="G209" s="241" t="s">
        <v>162</v>
      </c>
      <c r="H209" s="242">
        <v>13.699999999999999</v>
      </c>
      <c r="I209" s="243"/>
      <c r="J209" s="244">
        <f>ROUND(I209*H209,2)</f>
        <v>0</v>
      </c>
      <c r="K209" s="245"/>
      <c r="L209" s="43"/>
      <c r="M209" s="246" t="s">
        <v>1</v>
      </c>
      <c r="N209" s="247" t="s">
        <v>43</v>
      </c>
      <c r="O209" s="90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03" t="s">
        <v>127</v>
      </c>
      <c r="AT209" s="203" t="s">
        <v>159</v>
      </c>
      <c r="AU209" s="203" t="s">
        <v>88</v>
      </c>
      <c r="AY209" s="16" t="s">
        <v>126</v>
      </c>
      <c r="BE209" s="204">
        <f>IF(N209="základní",J209,0)</f>
        <v>0</v>
      </c>
      <c r="BF209" s="204">
        <f>IF(N209="snížená",J209,0)</f>
        <v>0</v>
      </c>
      <c r="BG209" s="204">
        <f>IF(N209="zákl. přenesená",J209,0)</f>
        <v>0</v>
      </c>
      <c r="BH209" s="204">
        <f>IF(N209="sníž. přenesená",J209,0)</f>
        <v>0</v>
      </c>
      <c r="BI209" s="204">
        <f>IF(N209="nulová",J209,0)</f>
        <v>0</v>
      </c>
      <c r="BJ209" s="16" t="s">
        <v>86</v>
      </c>
      <c r="BK209" s="204">
        <f>ROUND(I209*H209,2)</f>
        <v>0</v>
      </c>
      <c r="BL209" s="16" t="s">
        <v>127</v>
      </c>
      <c r="BM209" s="203" t="s">
        <v>335</v>
      </c>
    </row>
    <row r="210" s="2" customFormat="1" ht="21.75" customHeight="1">
      <c r="A210" s="37"/>
      <c r="B210" s="38"/>
      <c r="C210" s="238" t="s">
        <v>336</v>
      </c>
      <c r="D210" s="238" t="s">
        <v>159</v>
      </c>
      <c r="E210" s="239" t="s">
        <v>337</v>
      </c>
      <c r="F210" s="240" t="s">
        <v>338</v>
      </c>
      <c r="G210" s="241" t="s">
        <v>162</v>
      </c>
      <c r="H210" s="242">
        <v>24</v>
      </c>
      <c r="I210" s="243"/>
      <c r="J210" s="244">
        <f>ROUND(I210*H210,2)</f>
        <v>0</v>
      </c>
      <c r="K210" s="245"/>
      <c r="L210" s="43"/>
      <c r="M210" s="246" t="s">
        <v>1</v>
      </c>
      <c r="N210" s="247" t="s">
        <v>43</v>
      </c>
      <c r="O210" s="90"/>
      <c r="P210" s="201">
        <f>O210*H210</f>
        <v>0</v>
      </c>
      <c r="Q210" s="201">
        <v>0.083500000000000005</v>
      </c>
      <c r="R210" s="201">
        <f>Q210*H210</f>
        <v>2.004</v>
      </c>
      <c r="S210" s="201">
        <v>0</v>
      </c>
      <c r="T210" s="202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03" t="s">
        <v>127</v>
      </c>
      <c r="AT210" s="203" t="s">
        <v>159</v>
      </c>
      <c r="AU210" s="203" t="s">
        <v>88</v>
      </c>
      <c r="AY210" s="16" t="s">
        <v>126</v>
      </c>
      <c r="BE210" s="204">
        <f>IF(N210="základní",J210,0)</f>
        <v>0</v>
      </c>
      <c r="BF210" s="204">
        <f>IF(N210="snížená",J210,0)</f>
        <v>0</v>
      </c>
      <c r="BG210" s="204">
        <f>IF(N210="zákl. přenesená",J210,0)</f>
        <v>0</v>
      </c>
      <c r="BH210" s="204">
        <f>IF(N210="sníž. přenesená",J210,0)</f>
        <v>0</v>
      </c>
      <c r="BI210" s="204">
        <f>IF(N210="nulová",J210,0)</f>
        <v>0</v>
      </c>
      <c r="BJ210" s="16" t="s">
        <v>86</v>
      </c>
      <c r="BK210" s="204">
        <f>ROUND(I210*H210,2)</f>
        <v>0</v>
      </c>
      <c r="BL210" s="16" t="s">
        <v>127</v>
      </c>
      <c r="BM210" s="203" t="s">
        <v>339</v>
      </c>
    </row>
    <row r="211" s="13" customFormat="1">
      <c r="A211" s="13"/>
      <c r="B211" s="248"/>
      <c r="C211" s="249"/>
      <c r="D211" s="250" t="s">
        <v>164</v>
      </c>
      <c r="E211" s="251" t="s">
        <v>1</v>
      </c>
      <c r="F211" s="252" t="s">
        <v>340</v>
      </c>
      <c r="G211" s="249"/>
      <c r="H211" s="253">
        <v>24</v>
      </c>
      <c r="I211" s="254"/>
      <c r="J211" s="249"/>
      <c r="K211" s="249"/>
      <c r="L211" s="255"/>
      <c r="M211" s="256"/>
      <c r="N211" s="257"/>
      <c r="O211" s="257"/>
      <c r="P211" s="257"/>
      <c r="Q211" s="257"/>
      <c r="R211" s="257"/>
      <c r="S211" s="257"/>
      <c r="T211" s="25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9" t="s">
        <v>164</v>
      </c>
      <c r="AU211" s="259" t="s">
        <v>88</v>
      </c>
      <c r="AV211" s="13" t="s">
        <v>88</v>
      </c>
      <c r="AW211" s="13" t="s">
        <v>34</v>
      </c>
      <c r="AX211" s="13" t="s">
        <v>86</v>
      </c>
      <c r="AY211" s="259" t="s">
        <v>126</v>
      </c>
    </row>
    <row r="212" s="2" customFormat="1" ht="16.5" customHeight="1">
      <c r="A212" s="37"/>
      <c r="B212" s="38"/>
      <c r="C212" s="190" t="s">
        <v>341</v>
      </c>
      <c r="D212" s="190" t="s">
        <v>122</v>
      </c>
      <c r="E212" s="191" t="s">
        <v>342</v>
      </c>
      <c r="F212" s="192" t="s">
        <v>343</v>
      </c>
      <c r="G212" s="193" t="s">
        <v>168</v>
      </c>
      <c r="H212" s="194">
        <v>4</v>
      </c>
      <c r="I212" s="195"/>
      <c r="J212" s="196">
        <f>ROUND(I212*H212,2)</f>
        <v>0</v>
      </c>
      <c r="K212" s="197"/>
      <c r="L212" s="198"/>
      <c r="M212" s="199" t="s">
        <v>1</v>
      </c>
      <c r="N212" s="200" t="s">
        <v>43</v>
      </c>
      <c r="O212" s="90"/>
      <c r="P212" s="201">
        <f>O212*H212</f>
        <v>0</v>
      </c>
      <c r="Q212" s="201">
        <v>2.1150000000000002</v>
      </c>
      <c r="R212" s="201">
        <f>Q212*H212</f>
        <v>8.4600000000000009</v>
      </c>
      <c r="S212" s="201">
        <v>0</v>
      </c>
      <c r="T212" s="202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03" t="s">
        <v>125</v>
      </c>
      <c r="AT212" s="203" t="s">
        <v>122</v>
      </c>
      <c r="AU212" s="203" t="s">
        <v>88</v>
      </c>
      <c r="AY212" s="16" t="s">
        <v>126</v>
      </c>
      <c r="BE212" s="204">
        <f>IF(N212="základní",J212,0)</f>
        <v>0</v>
      </c>
      <c r="BF212" s="204">
        <f>IF(N212="snížená",J212,0)</f>
        <v>0</v>
      </c>
      <c r="BG212" s="204">
        <f>IF(N212="zákl. přenesená",J212,0)</f>
        <v>0</v>
      </c>
      <c r="BH212" s="204">
        <f>IF(N212="sníž. přenesená",J212,0)</f>
        <v>0</v>
      </c>
      <c r="BI212" s="204">
        <f>IF(N212="nulová",J212,0)</f>
        <v>0</v>
      </c>
      <c r="BJ212" s="16" t="s">
        <v>86</v>
      </c>
      <c r="BK212" s="204">
        <f>ROUND(I212*H212,2)</f>
        <v>0</v>
      </c>
      <c r="BL212" s="16" t="s">
        <v>127</v>
      </c>
      <c r="BM212" s="203" t="s">
        <v>344</v>
      </c>
    </row>
    <row r="213" s="2" customFormat="1" ht="33" customHeight="1">
      <c r="A213" s="37"/>
      <c r="B213" s="38"/>
      <c r="C213" s="238" t="s">
        <v>345</v>
      </c>
      <c r="D213" s="238" t="s">
        <v>159</v>
      </c>
      <c r="E213" s="239" t="s">
        <v>346</v>
      </c>
      <c r="F213" s="240" t="s">
        <v>347</v>
      </c>
      <c r="G213" s="241" t="s">
        <v>162</v>
      </c>
      <c r="H213" s="242">
        <v>680.39999999999998</v>
      </c>
      <c r="I213" s="243"/>
      <c r="J213" s="244">
        <f>ROUND(I213*H213,2)</f>
        <v>0</v>
      </c>
      <c r="K213" s="245"/>
      <c r="L213" s="43"/>
      <c r="M213" s="246" t="s">
        <v>1</v>
      </c>
      <c r="N213" s="247" t="s">
        <v>43</v>
      </c>
      <c r="O213" s="90"/>
      <c r="P213" s="201">
        <f>O213*H213</f>
        <v>0</v>
      </c>
      <c r="Q213" s="201">
        <v>0.040000000000000001</v>
      </c>
      <c r="R213" s="201">
        <f>Q213*H213</f>
        <v>27.216000000000001</v>
      </c>
      <c r="S213" s="201">
        <v>0</v>
      </c>
      <c r="T213" s="202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03" t="s">
        <v>127</v>
      </c>
      <c r="AT213" s="203" t="s">
        <v>159</v>
      </c>
      <c r="AU213" s="203" t="s">
        <v>88</v>
      </c>
      <c r="AY213" s="16" t="s">
        <v>126</v>
      </c>
      <c r="BE213" s="204">
        <f>IF(N213="základní",J213,0)</f>
        <v>0</v>
      </c>
      <c r="BF213" s="204">
        <f>IF(N213="snížená",J213,0)</f>
        <v>0</v>
      </c>
      <c r="BG213" s="204">
        <f>IF(N213="zákl. přenesená",J213,0)</f>
        <v>0</v>
      </c>
      <c r="BH213" s="204">
        <f>IF(N213="sníž. přenesená",J213,0)</f>
        <v>0</v>
      </c>
      <c r="BI213" s="204">
        <f>IF(N213="nulová",J213,0)</f>
        <v>0</v>
      </c>
      <c r="BJ213" s="16" t="s">
        <v>86</v>
      </c>
      <c r="BK213" s="204">
        <f>ROUND(I213*H213,2)</f>
        <v>0</v>
      </c>
      <c r="BL213" s="16" t="s">
        <v>127</v>
      </c>
      <c r="BM213" s="203" t="s">
        <v>348</v>
      </c>
    </row>
    <row r="214" s="13" customFormat="1">
      <c r="A214" s="13"/>
      <c r="B214" s="248"/>
      <c r="C214" s="249"/>
      <c r="D214" s="250" t="s">
        <v>164</v>
      </c>
      <c r="E214" s="251" t="s">
        <v>1</v>
      </c>
      <c r="F214" s="252" t="s">
        <v>349</v>
      </c>
      <c r="G214" s="249"/>
      <c r="H214" s="253">
        <v>680.39999999999998</v>
      </c>
      <c r="I214" s="254"/>
      <c r="J214" s="249"/>
      <c r="K214" s="249"/>
      <c r="L214" s="255"/>
      <c r="M214" s="256"/>
      <c r="N214" s="257"/>
      <c r="O214" s="257"/>
      <c r="P214" s="257"/>
      <c r="Q214" s="257"/>
      <c r="R214" s="257"/>
      <c r="S214" s="257"/>
      <c r="T214" s="25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9" t="s">
        <v>164</v>
      </c>
      <c r="AU214" s="259" t="s">
        <v>88</v>
      </c>
      <c r="AV214" s="13" t="s">
        <v>88</v>
      </c>
      <c r="AW214" s="13" t="s">
        <v>34</v>
      </c>
      <c r="AX214" s="13" t="s">
        <v>86</v>
      </c>
      <c r="AY214" s="259" t="s">
        <v>126</v>
      </c>
    </row>
    <row r="215" s="2" customFormat="1" ht="44.25" customHeight="1">
      <c r="A215" s="37"/>
      <c r="B215" s="38"/>
      <c r="C215" s="238" t="s">
        <v>350</v>
      </c>
      <c r="D215" s="238" t="s">
        <v>159</v>
      </c>
      <c r="E215" s="239" t="s">
        <v>351</v>
      </c>
      <c r="F215" s="240" t="s">
        <v>352</v>
      </c>
      <c r="G215" s="241" t="s">
        <v>162</v>
      </c>
      <c r="H215" s="242">
        <v>680.39999999999998</v>
      </c>
      <c r="I215" s="243"/>
      <c r="J215" s="244">
        <f>ROUND(I215*H215,2)</f>
        <v>0</v>
      </c>
      <c r="K215" s="245"/>
      <c r="L215" s="43"/>
      <c r="M215" s="246" t="s">
        <v>1</v>
      </c>
      <c r="N215" s="247" t="s">
        <v>43</v>
      </c>
      <c r="O215" s="90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03" t="s">
        <v>127</v>
      </c>
      <c r="AT215" s="203" t="s">
        <v>159</v>
      </c>
      <c r="AU215" s="203" t="s">
        <v>88</v>
      </c>
      <c r="AY215" s="16" t="s">
        <v>126</v>
      </c>
      <c r="BE215" s="204">
        <f>IF(N215="základní",J215,0)</f>
        <v>0</v>
      </c>
      <c r="BF215" s="204">
        <f>IF(N215="snížená",J215,0)</f>
        <v>0</v>
      </c>
      <c r="BG215" s="204">
        <f>IF(N215="zákl. přenesená",J215,0)</f>
        <v>0</v>
      </c>
      <c r="BH215" s="204">
        <f>IF(N215="sníž. přenesená",J215,0)</f>
        <v>0</v>
      </c>
      <c r="BI215" s="204">
        <f>IF(N215="nulová",J215,0)</f>
        <v>0</v>
      </c>
      <c r="BJ215" s="16" t="s">
        <v>86</v>
      </c>
      <c r="BK215" s="204">
        <f>ROUND(I215*H215,2)</f>
        <v>0</v>
      </c>
      <c r="BL215" s="16" t="s">
        <v>127</v>
      </c>
      <c r="BM215" s="203" t="s">
        <v>353</v>
      </c>
    </row>
    <row r="216" s="2" customFormat="1" ht="21.75" customHeight="1">
      <c r="A216" s="37"/>
      <c r="B216" s="38"/>
      <c r="C216" s="190" t="s">
        <v>354</v>
      </c>
      <c r="D216" s="190" t="s">
        <v>122</v>
      </c>
      <c r="E216" s="191" t="s">
        <v>355</v>
      </c>
      <c r="F216" s="192" t="s">
        <v>356</v>
      </c>
      <c r="G216" s="193" t="s">
        <v>162</v>
      </c>
      <c r="H216" s="194">
        <v>700.81200000000001</v>
      </c>
      <c r="I216" s="195"/>
      <c r="J216" s="196">
        <f>ROUND(I216*H216,2)</f>
        <v>0</v>
      </c>
      <c r="K216" s="197"/>
      <c r="L216" s="198"/>
      <c r="M216" s="199" t="s">
        <v>1</v>
      </c>
      <c r="N216" s="200" t="s">
        <v>43</v>
      </c>
      <c r="O216" s="90"/>
      <c r="P216" s="201">
        <f>O216*H216</f>
        <v>0</v>
      </c>
      <c r="Q216" s="201">
        <v>0.010800000000000001</v>
      </c>
      <c r="R216" s="201">
        <f>Q216*H216</f>
        <v>7.5687696000000004</v>
      </c>
      <c r="S216" s="201">
        <v>0</v>
      </c>
      <c r="T216" s="202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03" t="s">
        <v>125</v>
      </c>
      <c r="AT216" s="203" t="s">
        <v>122</v>
      </c>
      <c r="AU216" s="203" t="s">
        <v>88</v>
      </c>
      <c r="AY216" s="16" t="s">
        <v>126</v>
      </c>
      <c r="BE216" s="204">
        <f>IF(N216="základní",J216,0)</f>
        <v>0</v>
      </c>
      <c r="BF216" s="204">
        <f>IF(N216="snížená",J216,0)</f>
        <v>0</v>
      </c>
      <c r="BG216" s="204">
        <f>IF(N216="zákl. přenesená",J216,0)</f>
        <v>0</v>
      </c>
      <c r="BH216" s="204">
        <f>IF(N216="sníž. přenesená",J216,0)</f>
        <v>0</v>
      </c>
      <c r="BI216" s="204">
        <f>IF(N216="nulová",J216,0)</f>
        <v>0</v>
      </c>
      <c r="BJ216" s="16" t="s">
        <v>86</v>
      </c>
      <c r="BK216" s="204">
        <f>ROUND(I216*H216,2)</f>
        <v>0</v>
      </c>
      <c r="BL216" s="16" t="s">
        <v>127</v>
      </c>
      <c r="BM216" s="203" t="s">
        <v>357</v>
      </c>
    </row>
    <row r="217" s="13" customFormat="1">
      <c r="A217" s="13"/>
      <c r="B217" s="248"/>
      <c r="C217" s="249"/>
      <c r="D217" s="250" t="s">
        <v>164</v>
      </c>
      <c r="E217" s="249"/>
      <c r="F217" s="252" t="s">
        <v>358</v>
      </c>
      <c r="G217" s="249"/>
      <c r="H217" s="253">
        <v>700.81200000000001</v>
      </c>
      <c r="I217" s="254"/>
      <c r="J217" s="249"/>
      <c r="K217" s="249"/>
      <c r="L217" s="255"/>
      <c r="M217" s="256"/>
      <c r="N217" s="257"/>
      <c r="O217" s="257"/>
      <c r="P217" s="257"/>
      <c r="Q217" s="257"/>
      <c r="R217" s="257"/>
      <c r="S217" s="257"/>
      <c r="T217" s="25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9" t="s">
        <v>164</v>
      </c>
      <c r="AU217" s="259" t="s">
        <v>88</v>
      </c>
      <c r="AV217" s="13" t="s">
        <v>88</v>
      </c>
      <c r="AW217" s="13" t="s">
        <v>4</v>
      </c>
      <c r="AX217" s="13" t="s">
        <v>86</v>
      </c>
      <c r="AY217" s="259" t="s">
        <v>126</v>
      </c>
    </row>
    <row r="218" s="2" customFormat="1" ht="21.75" customHeight="1">
      <c r="A218" s="37"/>
      <c r="B218" s="38"/>
      <c r="C218" s="238" t="s">
        <v>359</v>
      </c>
      <c r="D218" s="238" t="s">
        <v>159</v>
      </c>
      <c r="E218" s="239" t="s">
        <v>360</v>
      </c>
      <c r="F218" s="240" t="s">
        <v>361</v>
      </c>
      <c r="G218" s="241" t="s">
        <v>162</v>
      </c>
      <c r="H218" s="242">
        <v>748.44000000000005</v>
      </c>
      <c r="I218" s="243"/>
      <c r="J218" s="244">
        <f>ROUND(I218*H218,2)</f>
        <v>0</v>
      </c>
      <c r="K218" s="245"/>
      <c r="L218" s="43"/>
      <c r="M218" s="246" t="s">
        <v>1</v>
      </c>
      <c r="N218" s="247" t="s">
        <v>43</v>
      </c>
      <c r="O218" s="90"/>
      <c r="P218" s="201">
        <f>O218*H218</f>
        <v>0</v>
      </c>
      <c r="Q218" s="201">
        <v>0.00068999999999999997</v>
      </c>
      <c r="R218" s="201">
        <f>Q218*H218</f>
        <v>0.51642359999999998</v>
      </c>
      <c r="S218" s="201">
        <v>0</v>
      </c>
      <c r="T218" s="202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03" t="s">
        <v>127</v>
      </c>
      <c r="AT218" s="203" t="s">
        <v>159</v>
      </c>
      <c r="AU218" s="203" t="s">
        <v>88</v>
      </c>
      <c r="AY218" s="16" t="s">
        <v>126</v>
      </c>
      <c r="BE218" s="204">
        <f>IF(N218="základní",J218,0)</f>
        <v>0</v>
      </c>
      <c r="BF218" s="204">
        <f>IF(N218="snížená",J218,0)</f>
        <v>0</v>
      </c>
      <c r="BG218" s="204">
        <f>IF(N218="zákl. přenesená",J218,0)</f>
        <v>0</v>
      </c>
      <c r="BH218" s="204">
        <f>IF(N218="sníž. přenesená",J218,0)</f>
        <v>0</v>
      </c>
      <c r="BI218" s="204">
        <f>IF(N218="nulová",J218,0)</f>
        <v>0</v>
      </c>
      <c r="BJ218" s="16" t="s">
        <v>86</v>
      </c>
      <c r="BK218" s="204">
        <f>ROUND(I218*H218,2)</f>
        <v>0</v>
      </c>
      <c r="BL218" s="16" t="s">
        <v>127</v>
      </c>
      <c r="BM218" s="203" t="s">
        <v>362</v>
      </c>
    </row>
    <row r="219" s="13" customFormat="1">
      <c r="A219" s="13"/>
      <c r="B219" s="248"/>
      <c r="C219" s="249"/>
      <c r="D219" s="250" t="s">
        <v>164</v>
      </c>
      <c r="E219" s="251" t="s">
        <v>1</v>
      </c>
      <c r="F219" s="252" t="s">
        <v>363</v>
      </c>
      <c r="G219" s="249"/>
      <c r="H219" s="253">
        <v>680.39999999999998</v>
      </c>
      <c r="I219" s="254"/>
      <c r="J219" s="249"/>
      <c r="K219" s="249"/>
      <c r="L219" s="255"/>
      <c r="M219" s="256"/>
      <c r="N219" s="257"/>
      <c r="O219" s="257"/>
      <c r="P219" s="257"/>
      <c r="Q219" s="257"/>
      <c r="R219" s="257"/>
      <c r="S219" s="257"/>
      <c r="T219" s="25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9" t="s">
        <v>164</v>
      </c>
      <c r="AU219" s="259" t="s">
        <v>88</v>
      </c>
      <c r="AV219" s="13" t="s">
        <v>88</v>
      </c>
      <c r="AW219" s="13" t="s">
        <v>34</v>
      </c>
      <c r="AX219" s="13" t="s">
        <v>86</v>
      </c>
      <c r="AY219" s="259" t="s">
        <v>126</v>
      </c>
    </row>
    <row r="220" s="13" customFormat="1">
      <c r="A220" s="13"/>
      <c r="B220" s="248"/>
      <c r="C220" s="249"/>
      <c r="D220" s="250" t="s">
        <v>164</v>
      </c>
      <c r="E220" s="249"/>
      <c r="F220" s="252" t="s">
        <v>364</v>
      </c>
      <c r="G220" s="249"/>
      <c r="H220" s="253">
        <v>748.44000000000005</v>
      </c>
      <c r="I220" s="254"/>
      <c r="J220" s="249"/>
      <c r="K220" s="249"/>
      <c r="L220" s="255"/>
      <c r="M220" s="256"/>
      <c r="N220" s="257"/>
      <c r="O220" s="257"/>
      <c r="P220" s="257"/>
      <c r="Q220" s="257"/>
      <c r="R220" s="257"/>
      <c r="S220" s="257"/>
      <c r="T220" s="25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9" t="s">
        <v>164</v>
      </c>
      <c r="AU220" s="259" t="s">
        <v>88</v>
      </c>
      <c r="AV220" s="13" t="s">
        <v>88</v>
      </c>
      <c r="AW220" s="13" t="s">
        <v>4</v>
      </c>
      <c r="AX220" s="13" t="s">
        <v>86</v>
      </c>
      <c r="AY220" s="259" t="s">
        <v>126</v>
      </c>
    </row>
    <row r="221" s="2" customFormat="1" ht="16.5" customHeight="1">
      <c r="A221" s="37"/>
      <c r="B221" s="38"/>
      <c r="C221" s="238" t="s">
        <v>365</v>
      </c>
      <c r="D221" s="238" t="s">
        <v>159</v>
      </c>
      <c r="E221" s="239" t="s">
        <v>366</v>
      </c>
      <c r="F221" s="240" t="s">
        <v>367</v>
      </c>
      <c r="G221" s="241" t="s">
        <v>162</v>
      </c>
      <c r="H221" s="242">
        <v>734.70000000000005</v>
      </c>
      <c r="I221" s="243"/>
      <c r="J221" s="244">
        <f>ROUND(I221*H221,2)</f>
        <v>0</v>
      </c>
      <c r="K221" s="245"/>
      <c r="L221" s="43"/>
      <c r="M221" s="246" t="s">
        <v>1</v>
      </c>
      <c r="N221" s="247" t="s">
        <v>43</v>
      </c>
      <c r="O221" s="90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03" t="s">
        <v>127</v>
      </c>
      <c r="AT221" s="203" t="s">
        <v>159</v>
      </c>
      <c r="AU221" s="203" t="s">
        <v>88</v>
      </c>
      <c r="AY221" s="16" t="s">
        <v>126</v>
      </c>
      <c r="BE221" s="204">
        <f>IF(N221="základní",J221,0)</f>
        <v>0</v>
      </c>
      <c r="BF221" s="204">
        <f>IF(N221="snížená",J221,0)</f>
        <v>0</v>
      </c>
      <c r="BG221" s="204">
        <f>IF(N221="zákl. přenesená",J221,0)</f>
        <v>0</v>
      </c>
      <c r="BH221" s="204">
        <f>IF(N221="sníž. přenesená",J221,0)</f>
        <v>0</v>
      </c>
      <c r="BI221" s="204">
        <f>IF(N221="nulová",J221,0)</f>
        <v>0</v>
      </c>
      <c r="BJ221" s="16" t="s">
        <v>86</v>
      </c>
      <c r="BK221" s="204">
        <f>ROUND(I221*H221,2)</f>
        <v>0</v>
      </c>
      <c r="BL221" s="16" t="s">
        <v>127</v>
      </c>
      <c r="BM221" s="203" t="s">
        <v>368</v>
      </c>
    </row>
    <row r="222" s="13" customFormat="1">
      <c r="A222" s="13"/>
      <c r="B222" s="248"/>
      <c r="C222" s="249"/>
      <c r="D222" s="250" t="s">
        <v>164</v>
      </c>
      <c r="E222" s="251" t="s">
        <v>1</v>
      </c>
      <c r="F222" s="252" t="s">
        <v>369</v>
      </c>
      <c r="G222" s="249"/>
      <c r="H222" s="253">
        <v>680.39999999999998</v>
      </c>
      <c r="I222" s="254"/>
      <c r="J222" s="249"/>
      <c r="K222" s="249"/>
      <c r="L222" s="255"/>
      <c r="M222" s="256"/>
      <c r="N222" s="257"/>
      <c r="O222" s="257"/>
      <c r="P222" s="257"/>
      <c r="Q222" s="257"/>
      <c r="R222" s="257"/>
      <c r="S222" s="257"/>
      <c r="T222" s="25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9" t="s">
        <v>164</v>
      </c>
      <c r="AU222" s="259" t="s">
        <v>88</v>
      </c>
      <c r="AV222" s="13" t="s">
        <v>88</v>
      </c>
      <c r="AW222" s="13" t="s">
        <v>34</v>
      </c>
      <c r="AX222" s="13" t="s">
        <v>78</v>
      </c>
      <c r="AY222" s="259" t="s">
        <v>126</v>
      </c>
    </row>
    <row r="223" s="13" customFormat="1">
      <c r="A223" s="13"/>
      <c r="B223" s="248"/>
      <c r="C223" s="249"/>
      <c r="D223" s="250" t="s">
        <v>164</v>
      </c>
      <c r="E223" s="251" t="s">
        <v>1</v>
      </c>
      <c r="F223" s="252" t="s">
        <v>370</v>
      </c>
      <c r="G223" s="249"/>
      <c r="H223" s="253">
        <v>54.299999999999997</v>
      </c>
      <c r="I223" s="254"/>
      <c r="J223" s="249"/>
      <c r="K223" s="249"/>
      <c r="L223" s="255"/>
      <c r="M223" s="256"/>
      <c r="N223" s="257"/>
      <c r="O223" s="257"/>
      <c r="P223" s="257"/>
      <c r="Q223" s="257"/>
      <c r="R223" s="257"/>
      <c r="S223" s="257"/>
      <c r="T223" s="25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9" t="s">
        <v>164</v>
      </c>
      <c r="AU223" s="259" t="s">
        <v>88</v>
      </c>
      <c r="AV223" s="13" t="s">
        <v>88</v>
      </c>
      <c r="AW223" s="13" t="s">
        <v>34</v>
      </c>
      <c r="AX223" s="13" t="s">
        <v>78</v>
      </c>
      <c r="AY223" s="259" t="s">
        <v>126</v>
      </c>
    </row>
    <row r="224" s="14" customFormat="1">
      <c r="A224" s="14"/>
      <c r="B224" s="260"/>
      <c r="C224" s="261"/>
      <c r="D224" s="250" t="s">
        <v>164</v>
      </c>
      <c r="E224" s="262" t="s">
        <v>1</v>
      </c>
      <c r="F224" s="263" t="s">
        <v>173</v>
      </c>
      <c r="G224" s="261"/>
      <c r="H224" s="264">
        <v>734.69999999999993</v>
      </c>
      <c r="I224" s="265"/>
      <c r="J224" s="261"/>
      <c r="K224" s="261"/>
      <c r="L224" s="266"/>
      <c r="M224" s="267"/>
      <c r="N224" s="268"/>
      <c r="O224" s="268"/>
      <c r="P224" s="268"/>
      <c r="Q224" s="268"/>
      <c r="R224" s="268"/>
      <c r="S224" s="268"/>
      <c r="T224" s="269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70" t="s">
        <v>164</v>
      </c>
      <c r="AU224" s="270" t="s">
        <v>88</v>
      </c>
      <c r="AV224" s="14" t="s">
        <v>127</v>
      </c>
      <c r="AW224" s="14" t="s">
        <v>34</v>
      </c>
      <c r="AX224" s="14" t="s">
        <v>86</v>
      </c>
      <c r="AY224" s="270" t="s">
        <v>126</v>
      </c>
    </row>
    <row r="225" s="2" customFormat="1" ht="16.5" customHeight="1">
      <c r="A225" s="37"/>
      <c r="B225" s="38"/>
      <c r="C225" s="238" t="s">
        <v>371</v>
      </c>
      <c r="D225" s="238" t="s">
        <v>159</v>
      </c>
      <c r="E225" s="239" t="s">
        <v>372</v>
      </c>
      <c r="F225" s="240" t="s">
        <v>373</v>
      </c>
      <c r="G225" s="241" t="s">
        <v>162</v>
      </c>
      <c r="H225" s="242">
        <v>767.20000000000005</v>
      </c>
      <c r="I225" s="243"/>
      <c r="J225" s="244">
        <f>ROUND(I225*H225,2)</f>
        <v>0</v>
      </c>
      <c r="K225" s="245"/>
      <c r="L225" s="43"/>
      <c r="M225" s="246" t="s">
        <v>1</v>
      </c>
      <c r="N225" s="247" t="s">
        <v>43</v>
      </c>
      <c r="O225" s="90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03" t="s">
        <v>127</v>
      </c>
      <c r="AT225" s="203" t="s">
        <v>159</v>
      </c>
      <c r="AU225" s="203" t="s">
        <v>88</v>
      </c>
      <c r="AY225" s="16" t="s">
        <v>126</v>
      </c>
      <c r="BE225" s="204">
        <f>IF(N225="základní",J225,0)</f>
        <v>0</v>
      </c>
      <c r="BF225" s="204">
        <f>IF(N225="snížená",J225,0)</f>
        <v>0</v>
      </c>
      <c r="BG225" s="204">
        <f>IF(N225="zákl. přenesená",J225,0)</f>
        <v>0</v>
      </c>
      <c r="BH225" s="204">
        <f>IF(N225="sníž. přenesená",J225,0)</f>
        <v>0</v>
      </c>
      <c r="BI225" s="204">
        <f>IF(N225="nulová",J225,0)</f>
        <v>0</v>
      </c>
      <c r="BJ225" s="16" t="s">
        <v>86</v>
      </c>
      <c r="BK225" s="204">
        <f>ROUND(I225*H225,2)</f>
        <v>0</v>
      </c>
      <c r="BL225" s="16" t="s">
        <v>127</v>
      </c>
      <c r="BM225" s="203" t="s">
        <v>374</v>
      </c>
    </row>
    <row r="226" s="13" customFormat="1">
      <c r="A226" s="13"/>
      <c r="B226" s="248"/>
      <c r="C226" s="249"/>
      <c r="D226" s="250" t="s">
        <v>164</v>
      </c>
      <c r="E226" s="251" t="s">
        <v>1</v>
      </c>
      <c r="F226" s="252" t="s">
        <v>375</v>
      </c>
      <c r="G226" s="249"/>
      <c r="H226" s="253">
        <v>767.20000000000005</v>
      </c>
      <c r="I226" s="254"/>
      <c r="J226" s="249"/>
      <c r="K226" s="249"/>
      <c r="L226" s="255"/>
      <c r="M226" s="256"/>
      <c r="N226" s="257"/>
      <c r="O226" s="257"/>
      <c r="P226" s="257"/>
      <c r="Q226" s="257"/>
      <c r="R226" s="257"/>
      <c r="S226" s="257"/>
      <c r="T226" s="25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9" t="s">
        <v>164</v>
      </c>
      <c r="AU226" s="259" t="s">
        <v>88</v>
      </c>
      <c r="AV226" s="13" t="s">
        <v>88</v>
      </c>
      <c r="AW226" s="13" t="s">
        <v>34</v>
      </c>
      <c r="AX226" s="13" t="s">
        <v>86</v>
      </c>
      <c r="AY226" s="259" t="s">
        <v>126</v>
      </c>
    </row>
    <row r="227" s="2" customFormat="1" ht="21.75" customHeight="1">
      <c r="A227" s="37"/>
      <c r="B227" s="38"/>
      <c r="C227" s="238" t="s">
        <v>376</v>
      </c>
      <c r="D227" s="238" t="s">
        <v>159</v>
      </c>
      <c r="E227" s="239" t="s">
        <v>377</v>
      </c>
      <c r="F227" s="240" t="s">
        <v>378</v>
      </c>
      <c r="G227" s="241" t="s">
        <v>162</v>
      </c>
      <c r="H227" s="242">
        <v>739.39999999999998</v>
      </c>
      <c r="I227" s="243"/>
      <c r="J227" s="244">
        <f>ROUND(I227*H227,2)</f>
        <v>0</v>
      </c>
      <c r="K227" s="245"/>
      <c r="L227" s="43"/>
      <c r="M227" s="246" t="s">
        <v>1</v>
      </c>
      <c r="N227" s="247" t="s">
        <v>43</v>
      </c>
      <c r="O227" s="90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03" t="s">
        <v>127</v>
      </c>
      <c r="AT227" s="203" t="s">
        <v>159</v>
      </c>
      <c r="AU227" s="203" t="s">
        <v>88</v>
      </c>
      <c r="AY227" s="16" t="s">
        <v>126</v>
      </c>
      <c r="BE227" s="204">
        <f>IF(N227="základní",J227,0)</f>
        <v>0</v>
      </c>
      <c r="BF227" s="204">
        <f>IF(N227="snížená",J227,0)</f>
        <v>0</v>
      </c>
      <c r="BG227" s="204">
        <f>IF(N227="zákl. přenesená",J227,0)</f>
        <v>0</v>
      </c>
      <c r="BH227" s="204">
        <f>IF(N227="sníž. přenesená",J227,0)</f>
        <v>0</v>
      </c>
      <c r="BI227" s="204">
        <f>IF(N227="nulová",J227,0)</f>
        <v>0</v>
      </c>
      <c r="BJ227" s="16" t="s">
        <v>86</v>
      </c>
      <c r="BK227" s="204">
        <f>ROUND(I227*H227,2)</f>
        <v>0</v>
      </c>
      <c r="BL227" s="16" t="s">
        <v>127</v>
      </c>
      <c r="BM227" s="203" t="s">
        <v>379</v>
      </c>
    </row>
    <row r="228" s="13" customFormat="1">
      <c r="A228" s="13"/>
      <c r="B228" s="248"/>
      <c r="C228" s="249"/>
      <c r="D228" s="250" t="s">
        <v>164</v>
      </c>
      <c r="E228" s="251" t="s">
        <v>1</v>
      </c>
      <c r="F228" s="252" t="s">
        <v>380</v>
      </c>
      <c r="G228" s="249"/>
      <c r="H228" s="253">
        <v>739.39999999999998</v>
      </c>
      <c r="I228" s="254"/>
      <c r="J228" s="249"/>
      <c r="K228" s="249"/>
      <c r="L228" s="255"/>
      <c r="M228" s="256"/>
      <c r="N228" s="257"/>
      <c r="O228" s="257"/>
      <c r="P228" s="257"/>
      <c r="Q228" s="257"/>
      <c r="R228" s="257"/>
      <c r="S228" s="257"/>
      <c r="T228" s="25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9" t="s">
        <v>164</v>
      </c>
      <c r="AU228" s="259" t="s">
        <v>88</v>
      </c>
      <c r="AV228" s="13" t="s">
        <v>88</v>
      </c>
      <c r="AW228" s="13" t="s">
        <v>34</v>
      </c>
      <c r="AX228" s="13" t="s">
        <v>86</v>
      </c>
      <c r="AY228" s="259" t="s">
        <v>126</v>
      </c>
    </row>
    <row r="229" s="2" customFormat="1" ht="21.75" customHeight="1">
      <c r="A229" s="37"/>
      <c r="B229" s="38"/>
      <c r="C229" s="238" t="s">
        <v>381</v>
      </c>
      <c r="D229" s="238" t="s">
        <v>159</v>
      </c>
      <c r="E229" s="239" t="s">
        <v>382</v>
      </c>
      <c r="F229" s="240" t="s">
        <v>383</v>
      </c>
      <c r="G229" s="241" t="s">
        <v>162</v>
      </c>
      <c r="H229" s="242">
        <v>4.4000000000000004</v>
      </c>
      <c r="I229" s="243"/>
      <c r="J229" s="244">
        <f>ROUND(I229*H229,2)</f>
        <v>0</v>
      </c>
      <c r="K229" s="245"/>
      <c r="L229" s="43"/>
      <c r="M229" s="246" t="s">
        <v>1</v>
      </c>
      <c r="N229" s="247" t="s">
        <v>43</v>
      </c>
      <c r="O229" s="90"/>
      <c r="P229" s="201">
        <f>O229*H229</f>
        <v>0</v>
      </c>
      <c r="Q229" s="201">
        <v>0.084250000000000005</v>
      </c>
      <c r="R229" s="201">
        <f>Q229*H229</f>
        <v>0.37070000000000003</v>
      </c>
      <c r="S229" s="201">
        <v>0</v>
      </c>
      <c r="T229" s="202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03" t="s">
        <v>127</v>
      </c>
      <c r="AT229" s="203" t="s">
        <v>159</v>
      </c>
      <c r="AU229" s="203" t="s">
        <v>88</v>
      </c>
      <c r="AY229" s="16" t="s">
        <v>126</v>
      </c>
      <c r="BE229" s="204">
        <f>IF(N229="základní",J229,0)</f>
        <v>0</v>
      </c>
      <c r="BF229" s="204">
        <f>IF(N229="snížená",J229,0)</f>
        <v>0</v>
      </c>
      <c r="BG229" s="204">
        <f>IF(N229="zákl. přenesená",J229,0)</f>
        <v>0</v>
      </c>
      <c r="BH229" s="204">
        <f>IF(N229="sníž. přenesená",J229,0)</f>
        <v>0</v>
      </c>
      <c r="BI229" s="204">
        <f>IF(N229="nulová",J229,0)</f>
        <v>0</v>
      </c>
      <c r="BJ229" s="16" t="s">
        <v>86</v>
      </c>
      <c r="BK229" s="204">
        <f>ROUND(I229*H229,2)</f>
        <v>0</v>
      </c>
      <c r="BL229" s="16" t="s">
        <v>127</v>
      </c>
      <c r="BM229" s="203" t="s">
        <v>384</v>
      </c>
    </row>
    <row r="230" s="13" customFormat="1">
      <c r="A230" s="13"/>
      <c r="B230" s="248"/>
      <c r="C230" s="249"/>
      <c r="D230" s="250" t="s">
        <v>164</v>
      </c>
      <c r="E230" s="251" t="s">
        <v>1</v>
      </c>
      <c r="F230" s="252" t="s">
        <v>385</v>
      </c>
      <c r="G230" s="249"/>
      <c r="H230" s="253">
        <v>4.4000000000000004</v>
      </c>
      <c r="I230" s="254"/>
      <c r="J230" s="249"/>
      <c r="K230" s="249"/>
      <c r="L230" s="255"/>
      <c r="M230" s="256"/>
      <c r="N230" s="257"/>
      <c r="O230" s="257"/>
      <c r="P230" s="257"/>
      <c r="Q230" s="257"/>
      <c r="R230" s="257"/>
      <c r="S230" s="257"/>
      <c r="T230" s="25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9" t="s">
        <v>164</v>
      </c>
      <c r="AU230" s="259" t="s">
        <v>88</v>
      </c>
      <c r="AV230" s="13" t="s">
        <v>88</v>
      </c>
      <c r="AW230" s="13" t="s">
        <v>34</v>
      </c>
      <c r="AX230" s="13" t="s">
        <v>86</v>
      </c>
      <c r="AY230" s="259" t="s">
        <v>126</v>
      </c>
    </row>
    <row r="231" s="2" customFormat="1" ht="16.5" customHeight="1">
      <c r="A231" s="37"/>
      <c r="B231" s="38"/>
      <c r="C231" s="190" t="s">
        <v>386</v>
      </c>
      <c r="D231" s="190" t="s">
        <v>122</v>
      </c>
      <c r="E231" s="191" t="s">
        <v>387</v>
      </c>
      <c r="F231" s="192" t="s">
        <v>388</v>
      </c>
      <c r="G231" s="193" t="s">
        <v>162</v>
      </c>
      <c r="H231" s="194">
        <v>4.6200000000000001</v>
      </c>
      <c r="I231" s="195"/>
      <c r="J231" s="196">
        <f>ROUND(I231*H231,2)</f>
        <v>0</v>
      </c>
      <c r="K231" s="197"/>
      <c r="L231" s="198"/>
      <c r="M231" s="199" t="s">
        <v>1</v>
      </c>
      <c r="N231" s="200" t="s">
        <v>43</v>
      </c>
      <c r="O231" s="90"/>
      <c r="P231" s="201">
        <f>O231*H231</f>
        <v>0</v>
      </c>
      <c r="Q231" s="201">
        <v>0.13</v>
      </c>
      <c r="R231" s="201">
        <f>Q231*H231</f>
        <v>0.60060000000000002</v>
      </c>
      <c r="S231" s="201">
        <v>0</v>
      </c>
      <c r="T231" s="202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03" t="s">
        <v>125</v>
      </c>
      <c r="AT231" s="203" t="s">
        <v>122</v>
      </c>
      <c r="AU231" s="203" t="s">
        <v>88</v>
      </c>
      <c r="AY231" s="16" t="s">
        <v>126</v>
      </c>
      <c r="BE231" s="204">
        <f>IF(N231="základní",J231,0)</f>
        <v>0</v>
      </c>
      <c r="BF231" s="204">
        <f>IF(N231="snížená",J231,0)</f>
        <v>0</v>
      </c>
      <c r="BG231" s="204">
        <f>IF(N231="zákl. přenesená",J231,0)</f>
        <v>0</v>
      </c>
      <c r="BH231" s="204">
        <f>IF(N231="sníž. přenesená",J231,0)</f>
        <v>0</v>
      </c>
      <c r="BI231" s="204">
        <f>IF(N231="nulová",J231,0)</f>
        <v>0</v>
      </c>
      <c r="BJ231" s="16" t="s">
        <v>86</v>
      </c>
      <c r="BK231" s="204">
        <f>ROUND(I231*H231,2)</f>
        <v>0</v>
      </c>
      <c r="BL231" s="16" t="s">
        <v>127</v>
      </c>
      <c r="BM231" s="203" t="s">
        <v>389</v>
      </c>
    </row>
    <row r="232" s="13" customFormat="1">
      <c r="A232" s="13"/>
      <c r="B232" s="248"/>
      <c r="C232" s="249"/>
      <c r="D232" s="250" t="s">
        <v>164</v>
      </c>
      <c r="E232" s="249"/>
      <c r="F232" s="252" t="s">
        <v>390</v>
      </c>
      <c r="G232" s="249"/>
      <c r="H232" s="253">
        <v>4.6200000000000001</v>
      </c>
      <c r="I232" s="254"/>
      <c r="J232" s="249"/>
      <c r="K232" s="249"/>
      <c r="L232" s="255"/>
      <c r="M232" s="256"/>
      <c r="N232" s="257"/>
      <c r="O232" s="257"/>
      <c r="P232" s="257"/>
      <c r="Q232" s="257"/>
      <c r="R232" s="257"/>
      <c r="S232" s="257"/>
      <c r="T232" s="25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9" t="s">
        <v>164</v>
      </c>
      <c r="AU232" s="259" t="s">
        <v>88</v>
      </c>
      <c r="AV232" s="13" t="s">
        <v>88</v>
      </c>
      <c r="AW232" s="13" t="s">
        <v>4</v>
      </c>
      <c r="AX232" s="13" t="s">
        <v>86</v>
      </c>
      <c r="AY232" s="259" t="s">
        <v>126</v>
      </c>
    </row>
    <row r="233" s="12" customFormat="1" ht="22.8" customHeight="1">
      <c r="A233" s="12"/>
      <c r="B233" s="222"/>
      <c r="C233" s="223"/>
      <c r="D233" s="224" t="s">
        <v>77</v>
      </c>
      <c r="E233" s="236" t="s">
        <v>125</v>
      </c>
      <c r="F233" s="236" t="s">
        <v>391</v>
      </c>
      <c r="G233" s="223"/>
      <c r="H233" s="223"/>
      <c r="I233" s="226"/>
      <c r="J233" s="237">
        <f>BK233</f>
        <v>0</v>
      </c>
      <c r="K233" s="223"/>
      <c r="L233" s="228"/>
      <c r="M233" s="229"/>
      <c r="N233" s="230"/>
      <c r="O233" s="230"/>
      <c r="P233" s="231">
        <f>SUM(P234:P247)</f>
        <v>0</v>
      </c>
      <c r="Q233" s="230"/>
      <c r="R233" s="231">
        <f>SUM(R234:R247)</f>
        <v>7.297998999999999</v>
      </c>
      <c r="S233" s="230"/>
      <c r="T233" s="232">
        <f>SUM(T234:T247)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33" t="s">
        <v>86</v>
      </c>
      <c r="AT233" s="234" t="s">
        <v>77</v>
      </c>
      <c r="AU233" s="234" t="s">
        <v>86</v>
      </c>
      <c r="AY233" s="233" t="s">
        <v>126</v>
      </c>
      <c r="BK233" s="235">
        <f>SUM(BK234:BK247)</f>
        <v>0</v>
      </c>
    </row>
    <row r="234" s="2" customFormat="1" ht="21.75" customHeight="1">
      <c r="A234" s="37"/>
      <c r="B234" s="38"/>
      <c r="C234" s="238" t="s">
        <v>392</v>
      </c>
      <c r="D234" s="238" t="s">
        <v>159</v>
      </c>
      <c r="E234" s="239" t="s">
        <v>393</v>
      </c>
      <c r="F234" s="240" t="s">
        <v>394</v>
      </c>
      <c r="G234" s="241" t="s">
        <v>168</v>
      </c>
      <c r="H234" s="242">
        <v>5</v>
      </c>
      <c r="I234" s="243"/>
      <c r="J234" s="244">
        <f>ROUND(I234*H234,2)</f>
        <v>0</v>
      </c>
      <c r="K234" s="245"/>
      <c r="L234" s="43"/>
      <c r="M234" s="246" t="s">
        <v>1</v>
      </c>
      <c r="N234" s="247" t="s">
        <v>43</v>
      </c>
      <c r="O234" s="90"/>
      <c r="P234" s="201">
        <f>O234*H234</f>
        <v>0</v>
      </c>
      <c r="Q234" s="201">
        <v>0.34089999999999998</v>
      </c>
      <c r="R234" s="201">
        <f>Q234*H234</f>
        <v>1.7044999999999999</v>
      </c>
      <c r="S234" s="201">
        <v>0</v>
      </c>
      <c r="T234" s="202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03" t="s">
        <v>127</v>
      </c>
      <c r="AT234" s="203" t="s">
        <v>159</v>
      </c>
      <c r="AU234" s="203" t="s">
        <v>88</v>
      </c>
      <c r="AY234" s="16" t="s">
        <v>126</v>
      </c>
      <c r="BE234" s="204">
        <f>IF(N234="základní",J234,0)</f>
        <v>0</v>
      </c>
      <c r="BF234" s="204">
        <f>IF(N234="snížená",J234,0)</f>
        <v>0</v>
      </c>
      <c r="BG234" s="204">
        <f>IF(N234="zákl. přenesená",J234,0)</f>
        <v>0</v>
      </c>
      <c r="BH234" s="204">
        <f>IF(N234="sníž. přenesená",J234,0)</f>
        <v>0</v>
      </c>
      <c r="BI234" s="204">
        <f>IF(N234="nulová",J234,0)</f>
        <v>0</v>
      </c>
      <c r="BJ234" s="16" t="s">
        <v>86</v>
      </c>
      <c r="BK234" s="204">
        <f>ROUND(I234*H234,2)</f>
        <v>0</v>
      </c>
      <c r="BL234" s="16" t="s">
        <v>127</v>
      </c>
      <c r="BM234" s="203" t="s">
        <v>395</v>
      </c>
    </row>
    <row r="235" s="2" customFormat="1" ht="21.75" customHeight="1">
      <c r="A235" s="37"/>
      <c r="B235" s="38"/>
      <c r="C235" s="190" t="s">
        <v>396</v>
      </c>
      <c r="D235" s="190" t="s">
        <v>122</v>
      </c>
      <c r="E235" s="191" t="s">
        <v>397</v>
      </c>
      <c r="F235" s="192" t="s">
        <v>398</v>
      </c>
      <c r="G235" s="193" t="s">
        <v>168</v>
      </c>
      <c r="H235" s="194">
        <v>5</v>
      </c>
      <c r="I235" s="195"/>
      <c r="J235" s="196">
        <f>ROUND(I235*H235,2)</f>
        <v>0</v>
      </c>
      <c r="K235" s="197"/>
      <c r="L235" s="198"/>
      <c r="M235" s="199" t="s">
        <v>1</v>
      </c>
      <c r="N235" s="200" t="s">
        <v>43</v>
      </c>
      <c r="O235" s="90"/>
      <c r="P235" s="201">
        <f>O235*H235</f>
        <v>0</v>
      </c>
      <c r="Q235" s="201">
        <v>0.027</v>
      </c>
      <c r="R235" s="201">
        <f>Q235*H235</f>
        <v>0.13500000000000001</v>
      </c>
      <c r="S235" s="201">
        <v>0</v>
      </c>
      <c r="T235" s="202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03" t="s">
        <v>125</v>
      </c>
      <c r="AT235" s="203" t="s">
        <v>122</v>
      </c>
      <c r="AU235" s="203" t="s">
        <v>88</v>
      </c>
      <c r="AY235" s="16" t="s">
        <v>126</v>
      </c>
      <c r="BE235" s="204">
        <f>IF(N235="základní",J235,0)</f>
        <v>0</v>
      </c>
      <c r="BF235" s="204">
        <f>IF(N235="snížená",J235,0)</f>
        <v>0</v>
      </c>
      <c r="BG235" s="204">
        <f>IF(N235="zákl. přenesená",J235,0)</f>
        <v>0</v>
      </c>
      <c r="BH235" s="204">
        <f>IF(N235="sníž. přenesená",J235,0)</f>
        <v>0</v>
      </c>
      <c r="BI235" s="204">
        <f>IF(N235="nulová",J235,0)</f>
        <v>0</v>
      </c>
      <c r="BJ235" s="16" t="s">
        <v>86</v>
      </c>
      <c r="BK235" s="204">
        <f>ROUND(I235*H235,2)</f>
        <v>0</v>
      </c>
      <c r="BL235" s="16" t="s">
        <v>127</v>
      </c>
      <c r="BM235" s="203" t="s">
        <v>399</v>
      </c>
    </row>
    <row r="236" s="2" customFormat="1" ht="21.75" customHeight="1">
      <c r="A236" s="37"/>
      <c r="B236" s="38"/>
      <c r="C236" s="190" t="s">
        <v>400</v>
      </c>
      <c r="D236" s="190" t="s">
        <v>122</v>
      </c>
      <c r="E236" s="191" t="s">
        <v>401</v>
      </c>
      <c r="F236" s="192" t="s">
        <v>402</v>
      </c>
      <c r="G236" s="193" t="s">
        <v>168</v>
      </c>
      <c r="H236" s="194">
        <v>5</v>
      </c>
      <c r="I236" s="195"/>
      <c r="J236" s="196">
        <f>ROUND(I236*H236,2)</f>
        <v>0</v>
      </c>
      <c r="K236" s="197"/>
      <c r="L236" s="198"/>
      <c r="M236" s="199" t="s">
        <v>1</v>
      </c>
      <c r="N236" s="200" t="s">
        <v>43</v>
      </c>
      <c r="O236" s="90"/>
      <c r="P236" s="201">
        <f>O236*H236</f>
        <v>0</v>
      </c>
      <c r="Q236" s="201">
        <v>0.111</v>
      </c>
      <c r="R236" s="201">
        <f>Q236*H236</f>
        <v>0.55500000000000005</v>
      </c>
      <c r="S236" s="201">
        <v>0</v>
      </c>
      <c r="T236" s="202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03" t="s">
        <v>125</v>
      </c>
      <c r="AT236" s="203" t="s">
        <v>122</v>
      </c>
      <c r="AU236" s="203" t="s">
        <v>88</v>
      </c>
      <c r="AY236" s="16" t="s">
        <v>126</v>
      </c>
      <c r="BE236" s="204">
        <f>IF(N236="základní",J236,0)</f>
        <v>0</v>
      </c>
      <c r="BF236" s="204">
        <f>IF(N236="snížená",J236,0)</f>
        <v>0</v>
      </c>
      <c r="BG236" s="204">
        <f>IF(N236="zákl. přenesená",J236,0)</f>
        <v>0</v>
      </c>
      <c r="BH236" s="204">
        <f>IF(N236="sníž. přenesená",J236,0)</f>
        <v>0</v>
      </c>
      <c r="BI236" s="204">
        <f>IF(N236="nulová",J236,0)</f>
        <v>0</v>
      </c>
      <c r="BJ236" s="16" t="s">
        <v>86</v>
      </c>
      <c r="BK236" s="204">
        <f>ROUND(I236*H236,2)</f>
        <v>0</v>
      </c>
      <c r="BL236" s="16" t="s">
        <v>127</v>
      </c>
      <c r="BM236" s="203" t="s">
        <v>403</v>
      </c>
    </row>
    <row r="237" s="2" customFormat="1" ht="33" customHeight="1">
      <c r="A237" s="37"/>
      <c r="B237" s="38"/>
      <c r="C237" s="190" t="s">
        <v>404</v>
      </c>
      <c r="D237" s="190" t="s">
        <v>122</v>
      </c>
      <c r="E237" s="191" t="s">
        <v>405</v>
      </c>
      <c r="F237" s="192" t="s">
        <v>406</v>
      </c>
      <c r="G237" s="193" t="s">
        <v>168</v>
      </c>
      <c r="H237" s="194">
        <v>5</v>
      </c>
      <c r="I237" s="195"/>
      <c r="J237" s="196">
        <f>ROUND(I237*H237,2)</f>
        <v>0</v>
      </c>
      <c r="K237" s="197"/>
      <c r="L237" s="198"/>
      <c r="M237" s="199" t="s">
        <v>1</v>
      </c>
      <c r="N237" s="200" t="s">
        <v>43</v>
      </c>
      <c r="O237" s="90"/>
      <c r="P237" s="201">
        <f>O237*H237</f>
        <v>0</v>
      </c>
      <c r="Q237" s="201">
        <v>0.19500000000000001</v>
      </c>
      <c r="R237" s="201">
        <f>Q237*H237</f>
        <v>0.97500000000000009</v>
      </c>
      <c r="S237" s="201">
        <v>0</v>
      </c>
      <c r="T237" s="202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03" t="s">
        <v>125</v>
      </c>
      <c r="AT237" s="203" t="s">
        <v>122</v>
      </c>
      <c r="AU237" s="203" t="s">
        <v>88</v>
      </c>
      <c r="AY237" s="16" t="s">
        <v>126</v>
      </c>
      <c r="BE237" s="204">
        <f>IF(N237="základní",J237,0)</f>
        <v>0</v>
      </c>
      <c r="BF237" s="204">
        <f>IF(N237="snížená",J237,0)</f>
        <v>0</v>
      </c>
      <c r="BG237" s="204">
        <f>IF(N237="zákl. přenesená",J237,0)</f>
        <v>0</v>
      </c>
      <c r="BH237" s="204">
        <f>IF(N237="sníž. přenesená",J237,0)</f>
        <v>0</v>
      </c>
      <c r="BI237" s="204">
        <f>IF(N237="nulová",J237,0)</f>
        <v>0</v>
      </c>
      <c r="BJ237" s="16" t="s">
        <v>86</v>
      </c>
      <c r="BK237" s="204">
        <f>ROUND(I237*H237,2)</f>
        <v>0</v>
      </c>
      <c r="BL237" s="16" t="s">
        <v>127</v>
      </c>
      <c r="BM237" s="203" t="s">
        <v>407</v>
      </c>
    </row>
    <row r="238" s="2" customFormat="1" ht="21.75" customHeight="1">
      <c r="A238" s="37"/>
      <c r="B238" s="38"/>
      <c r="C238" s="190" t="s">
        <v>408</v>
      </c>
      <c r="D238" s="190" t="s">
        <v>122</v>
      </c>
      <c r="E238" s="191" t="s">
        <v>409</v>
      </c>
      <c r="F238" s="192" t="s">
        <v>410</v>
      </c>
      <c r="G238" s="193" t="s">
        <v>168</v>
      </c>
      <c r="H238" s="194">
        <v>5</v>
      </c>
      <c r="I238" s="195"/>
      <c r="J238" s="196">
        <f>ROUND(I238*H238,2)</f>
        <v>0</v>
      </c>
      <c r="K238" s="197"/>
      <c r="L238" s="198"/>
      <c r="M238" s="199" t="s">
        <v>1</v>
      </c>
      <c r="N238" s="200" t="s">
        <v>43</v>
      </c>
      <c r="O238" s="90"/>
      <c r="P238" s="201">
        <f>O238*H238</f>
        <v>0</v>
      </c>
      <c r="Q238" s="201">
        <v>0.071999999999999995</v>
      </c>
      <c r="R238" s="201">
        <f>Q238*H238</f>
        <v>0.35999999999999999</v>
      </c>
      <c r="S238" s="201">
        <v>0</v>
      </c>
      <c r="T238" s="202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03" t="s">
        <v>125</v>
      </c>
      <c r="AT238" s="203" t="s">
        <v>122</v>
      </c>
      <c r="AU238" s="203" t="s">
        <v>88</v>
      </c>
      <c r="AY238" s="16" t="s">
        <v>126</v>
      </c>
      <c r="BE238" s="204">
        <f>IF(N238="základní",J238,0)</f>
        <v>0</v>
      </c>
      <c r="BF238" s="204">
        <f>IF(N238="snížená",J238,0)</f>
        <v>0</v>
      </c>
      <c r="BG238" s="204">
        <f>IF(N238="zákl. přenesená",J238,0)</f>
        <v>0</v>
      </c>
      <c r="BH238" s="204">
        <f>IF(N238="sníž. přenesená",J238,0)</f>
        <v>0</v>
      </c>
      <c r="BI238" s="204">
        <f>IF(N238="nulová",J238,0)</f>
        <v>0</v>
      </c>
      <c r="BJ238" s="16" t="s">
        <v>86</v>
      </c>
      <c r="BK238" s="204">
        <f>ROUND(I238*H238,2)</f>
        <v>0</v>
      </c>
      <c r="BL238" s="16" t="s">
        <v>127</v>
      </c>
      <c r="BM238" s="203" t="s">
        <v>411</v>
      </c>
    </row>
    <row r="239" s="2" customFormat="1" ht="33" customHeight="1">
      <c r="A239" s="37"/>
      <c r="B239" s="38"/>
      <c r="C239" s="238" t="s">
        <v>412</v>
      </c>
      <c r="D239" s="238" t="s">
        <v>159</v>
      </c>
      <c r="E239" s="239" t="s">
        <v>413</v>
      </c>
      <c r="F239" s="240" t="s">
        <v>414</v>
      </c>
      <c r="G239" s="241" t="s">
        <v>168</v>
      </c>
      <c r="H239" s="242">
        <v>7</v>
      </c>
      <c r="I239" s="243"/>
      <c r="J239" s="244">
        <f>ROUND(I239*H239,2)</f>
        <v>0</v>
      </c>
      <c r="K239" s="245"/>
      <c r="L239" s="43"/>
      <c r="M239" s="246" t="s">
        <v>1</v>
      </c>
      <c r="N239" s="247" t="s">
        <v>43</v>
      </c>
      <c r="O239" s="90"/>
      <c r="P239" s="201">
        <f>O239*H239</f>
        <v>0</v>
      </c>
      <c r="Q239" s="201">
        <v>0.34089999999999998</v>
      </c>
      <c r="R239" s="201">
        <f>Q239*H239</f>
        <v>2.3862999999999999</v>
      </c>
      <c r="S239" s="201">
        <v>0</v>
      </c>
      <c r="T239" s="202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03" t="s">
        <v>127</v>
      </c>
      <c r="AT239" s="203" t="s">
        <v>159</v>
      </c>
      <c r="AU239" s="203" t="s">
        <v>88</v>
      </c>
      <c r="AY239" s="16" t="s">
        <v>126</v>
      </c>
      <c r="BE239" s="204">
        <f>IF(N239="základní",J239,0)</f>
        <v>0</v>
      </c>
      <c r="BF239" s="204">
        <f>IF(N239="snížená",J239,0)</f>
        <v>0</v>
      </c>
      <c r="BG239" s="204">
        <f>IF(N239="zákl. přenesená",J239,0)</f>
        <v>0</v>
      </c>
      <c r="BH239" s="204">
        <f>IF(N239="sníž. přenesená",J239,0)</f>
        <v>0</v>
      </c>
      <c r="BI239" s="204">
        <f>IF(N239="nulová",J239,0)</f>
        <v>0</v>
      </c>
      <c r="BJ239" s="16" t="s">
        <v>86</v>
      </c>
      <c r="BK239" s="204">
        <f>ROUND(I239*H239,2)</f>
        <v>0</v>
      </c>
      <c r="BL239" s="16" t="s">
        <v>127</v>
      </c>
      <c r="BM239" s="203" t="s">
        <v>415</v>
      </c>
    </row>
    <row r="240" s="2" customFormat="1" ht="21.75" customHeight="1">
      <c r="A240" s="37"/>
      <c r="B240" s="38"/>
      <c r="C240" s="238" t="s">
        <v>416</v>
      </c>
      <c r="D240" s="238" t="s">
        <v>159</v>
      </c>
      <c r="E240" s="239" t="s">
        <v>417</v>
      </c>
      <c r="F240" s="240" t="s">
        <v>418</v>
      </c>
      <c r="G240" s="241" t="s">
        <v>168</v>
      </c>
      <c r="H240" s="242">
        <v>5</v>
      </c>
      <c r="I240" s="243"/>
      <c r="J240" s="244">
        <f>ROUND(I240*H240,2)</f>
        <v>0</v>
      </c>
      <c r="K240" s="245"/>
      <c r="L240" s="43"/>
      <c r="M240" s="246" t="s">
        <v>1</v>
      </c>
      <c r="N240" s="247" t="s">
        <v>43</v>
      </c>
      <c r="O240" s="90"/>
      <c r="P240" s="201">
        <f>O240*H240</f>
        <v>0</v>
      </c>
      <c r="Q240" s="201">
        <v>0.21734000000000001</v>
      </c>
      <c r="R240" s="201">
        <f>Q240*H240</f>
        <v>1.0867</v>
      </c>
      <c r="S240" s="201">
        <v>0</v>
      </c>
      <c r="T240" s="202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03" t="s">
        <v>127</v>
      </c>
      <c r="AT240" s="203" t="s">
        <v>159</v>
      </c>
      <c r="AU240" s="203" t="s">
        <v>88</v>
      </c>
      <c r="AY240" s="16" t="s">
        <v>126</v>
      </c>
      <c r="BE240" s="204">
        <f>IF(N240="základní",J240,0)</f>
        <v>0</v>
      </c>
      <c r="BF240" s="204">
        <f>IF(N240="snížená",J240,0)</f>
        <v>0</v>
      </c>
      <c r="BG240" s="204">
        <f>IF(N240="zákl. přenesená",J240,0)</f>
        <v>0</v>
      </c>
      <c r="BH240" s="204">
        <f>IF(N240="sníž. přenesená",J240,0)</f>
        <v>0</v>
      </c>
      <c r="BI240" s="204">
        <f>IF(N240="nulová",J240,0)</f>
        <v>0</v>
      </c>
      <c r="BJ240" s="16" t="s">
        <v>86</v>
      </c>
      <c r="BK240" s="204">
        <f>ROUND(I240*H240,2)</f>
        <v>0</v>
      </c>
      <c r="BL240" s="16" t="s">
        <v>127</v>
      </c>
      <c r="BM240" s="203" t="s">
        <v>419</v>
      </c>
    </row>
    <row r="241" s="2" customFormat="1" ht="21.75" customHeight="1">
      <c r="A241" s="37"/>
      <c r="B241" s="38"/>
      <c r="C241" s="190" t="s">
        <v>420</v>
      </c>
      <c r="D241" s="190" t="s">
        <v>122</v>
      </c>
      <c r="E241" s="191" t="s">
        <v>421</v>
      </c>
      <c r="F241" s="192" t="s">
        <v>422</v>
      </c>
      <c r="G241" s="193" t="s">
        <v>168</v>
      </c>
      <c r="H241" s="194">
        <v>5</v>
      </c>
      <c r="I241" s="195"/>
      <c r="J241" s="196">
        <f>ROUND(I241*H241,2)</f>
        <v>0</v>
      </c>
      <c r="K241" s="197"/>
      <c r="L241" s="198"/>
      <c r="M241" s="199" t="s">
        <v>1</v>
      </c>
      <c r="N241" s="200" t="s">
        <v>43</v>
      </c>
      <c r="O241" s="90"/>
      <c r="P241" s="201">
        <f>O241*H241</f>
        <v>0</v>
      </c>
      <c r="Q241" s="201">
        <v>0.012</v>
      </c>
      <c r="R241" s="201">
        <f>Q241*H241</f>
        <v>0.059999999999999998</v>
      </c>
      <c r="S241" s="201">
        <v>0</v>
      </c>
      <c r="T241" s="202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03" t="s">
        <v>125</v>
      </c>
      <c r="AT241" s="203" t="s">
        <v>122</v>
      </c>
      <c r="AU241" s="203" t="s">
        <v>88</v>
      </c>
      <c r="AY241" s="16" t="s">
        <v>126</v>
      </c>
      <c r="BE241" s="204">
        <f>IF(N241="základní",J241,0)</f>
        <v>0</v>
      </c>
      <c r="BF241" s="204">
        <f>IF(N241="snížená",J241,0)</f>
        <v>0</v>
      </c>
      <c r="BG241" s="204">
        <f>IF(N241="zákl. přenesená",J241,0)</f>
        <v>0</v>
      </c>
      <c r="BH241" s="204">
        <f>IF(N241="sníž. přenesená",J241,0)</f>
        <v>0</v>
      </c>
      <c r="BI241" s="204">
        <f>IF(N241="nulová",J241,0)</f>
        <v>0</v>
      </c>
      <c r="BJ241" s="16" t="s">
        <v>86</v>
      </c>
      <c r="BK241" s="204">
        <f>ROUND(I241*H241,2)</f>
        <v>0</v>
      </c>
      <c r="BL241" s="16" t="s">
        <v>127</v>
      </c>
      <c r="BM241" s="203" t="s">
        <v>423</v>
      </c>
    </row>
    <row r="242" s="2" customFormat="1" ht="21.75" customHeight="1">
      <c r="A242" s="37"/>
      <c r="B242" s="38"/>
      <c r="C242" s="190" t="s">
        <v>424</v>
      </c>
      <c r="D242" s="190" t="s">
        <v>122</v>
      </c>
      <c r="E242" s="191" t="s">
        <v>425</v>
      </c>
      <c r="F242" s="192" t="s">
        <v>426</v>
      </c>
      <c r="G242" s="193" t="s">
        <v>168</v>
      </c>
      <c r="H242" s="194">
        <v>5</v>
      </c>
      <c r="I242" s="195"/>
      <c r="J242" s="196">
        <f>ROUND(I242*H242,2)</f>
        <v>0</v>
      </c>
      <c r="K242" s="197"/>
      <c r="L242" s="198"/>
      <c r="M242" s="199" t="s">
        <v>1</v>
      </c>
      <c r="N242" s="200" t="s">
        <v>43</v>
      </c>
      <c r="O242" s="90"/>
      <c r="P242" s="201">
        <f>O242*H242</f>
        <v>0</v>
      </c>
      <c r="Q242" s="201">
        <v>0.0040000000000000001</v>
      </c>
      <c r="R242" s="201">
        <f>Q242*H242</f>
        <v>0.02</v>
      </c>
      <c r="S242" s="201">
        <v>0</v>
      </c>
      <c r="T242" s="202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03" t="s">
        <v>125</v>
      </c>
      <c r="AT242" s="203" t="s">
        <v>122</v>
      </c>
      <c r="AU242" s="203" t="s">
        <v>88</v>
      </c>
      <c r="AY242" s="16" t="s">
        <v>126</v>
      </c>
      <c r="BE242" s="204">
        <f>IF(N242="základní",J242,0)</f>
        <v>0</v>
      </c>
      <c r="BF242" s="204">
        <f>IF(N242="snížená",J242,0)</f>
        <v>0</v>
      </c>
      <c r="BG242" s="204">
        <f>IF(N242="zákl. přenesená",J242,0)</f>
        <v>0</v>
      </c>
      <c r="BH242" s="204">
        <f>IF(N242="sníž. přenesená",J242,0)</f>
        <v>0</v>
      </c>
      <c r="BI242" s="204">
        <f>IF(N242="nulová",J242,0)</f>
        <v>0</v>
      </c>
      <c r="BJ242" s="16" t="s">
        <v>86</v>
      </c>
      <c r="BK242" s="204">
        <f>ROUND(I242*H242,2)</f>
        <v>0</v>
      </c>
      <c r="BL242" s="16" t="s">
        <v>127</v>
      </c>
      <c r="BM242" s="203" t="s">
        <v>427</v>
      </c>
    </row>
    <row r="243" s="2" customFormat="1" ht="33" customHeight="1">
      <c r="A243" s="37"/>
      <c r="B243" s="38"/>
      <c r="C243" s="238" t="s">
        <v>428</v>
      </c>
      <c r="D243" s="238" t="s">
        <v>159</v>
      </c>
      <c r="E243" s="239" t="s">
        <v>429</v>
      </c>
      <c r="F243" s="240" t="s">
        <v>430</v>
      </c>
      <c r="G243" s="241" t="s">
        <v>199</v>
      </c>
      <c r="H243" s="242">
        <v>3.8999999999999999</v>
      </c>
      <c r="I243" s="243"/>
      <c r="J243" s="244">
        <f>ROUND(I243*H243,2)</f>
        <v>0</v>
      </c>
      <c r="K243" s="245"/>
      <c r="L243" s="43"/>
      <c r="M243" s="246" t="s">
        <v>1</v>
      </c>
      <c r="N243" s="247" t="s">
        <v>43</v>
      </c>
      <c r="O243" s="90"/>
      <c r="P243" s="201">
        <f>O243*H243</f>
        <v>0</v>
      </c>
      <c r="Q243" s="201">
        <v>1.0000000000000001E-05</v>
      </c>
      <c r="R243" s="201">
        <f>Q243*H243</f>
        <v>3.8999999999999999E-05</v>
      </c>
      <c r="S243" s="201">
        <v>0</v>
      </c>
      <c r="T243" s="202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03" t="s">
        <v>127</v>
      </c>
      <c r="AT243" s="203" t="s">
        <v>159</v>
      </c>
      <c r="AU243" s="203" t="s">
        <v>88</v>
      </c>
      <c r="AY243" s="16" t="s">
        <v>126</v>
      </c>
      <c r="BE243" s="204">
        <f>IF(N243="základní",J243,0)</f>
        <v>0</v>
      </c>
      <c r="BF243" s="204">
        <f>IF(N243="snížená",J243,0)</f>
        <v>0</v>
      </c>
      <c r="BG243" s="204">
        <f>IF(N243="zákl. přenesená",J243,0)</f>
        <v>0</v>
      </c>
      <c r="BH243" s="204">
        <f>IF(N243="sníž. přenesená",J243,0)</f>
        <v>0</v>
      </c>
      <c r="BI243" s="204">
        <f>IF(N243="nulová",J243,0)</f>
        <v>0</v>
      </c>
      <c r="BJ243" s="16" t="s">
        <v>86</v>
      </c>
      <c r="BK243" s="204">
        <f>ROUND(I243*H243,2)</f>
        <v>0</v>
      </c>
      <c r="BL243" s="16" t="s">
        <v>127</v>
      </c>
      <c r="BM243" s="203" t="s">
        <v>431</v>
      </c>
    </row>
    <row r="244" s="13" customFormat="1">
      <c r="A244" s="13"/>
      <c r="B244" s="248"/>
      <c r="C244" s="249"/>
      <c r="D244" s="250" t="s">
        <v>164</v>
      </c>
      <c r="E244" s="251" t="s">
        <v>1</v>
      </c>
      <c r="F244" s="252" t="s">
        <v>432</v>
      </c>
      <c r="G244" s="249"/>
      <c r="H244" s="253">
        <v>3.8999999999999999</v>
      </c>
      <c r="I244" s="254"/>
      <c r="J244" s="249"/>
      <c r="K244" s="249"/>
      <c r="L244" s="255"/>
      <c r="M244" s="256"/>
      <c r="N244" s="257"/>
      <c r="O244" s="257"/>
      <c r="P244" s="257"/>
      <c r="Q244" s="257"/>
      <c r="R244" s="257"/>
      <c r="S244" s="257"/>
      <c r="T244" s="25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9" t="s">
        <v>164</v>
      </c>
      <c r="AU244" s="259" t="s">
        <v>88</v>
      </c>
      <c r="AV244" s="13" t="s">
        <v>88</v>
      </c>
      <c r="AW244" s="13" t="s">
        <v>34</v>
      </c>
      <c r="AX244" s="13" t="s">
        <v>86</v>
      </c>
      <c r="AY244" s="259" t="s">
        <v>126</v>
      </c>
    </row>
    <row r="245" s="2" customFormat="1" ht="16.5" customHeight="1">
      <c r="A245" s="37"/>
      <c r="B245" s="38"/>
      <c r="C245" s="190" t="s">
        <v>433</v>
      </c>
      <c r="D245" s="190" t="s">
        <v>122</v>
      </c>
      <c r="E245" s="191" t="s">
        <v>434</v>
      </c>
      <c r="F245" s="192" t="s">
        <v>435</v>
      </c>
      <c r="G245" s="193" t="s">
        <v>199</v>
      </c>
      <c r="H245" s="194">
        <v>4</v>
      </c>
      <c r="I245" s="195"/>
      <c r="J245" s="196">
        <f>ROUND(I245*H245,2)</f>
        <v>0</v>
      </c>
      <c r="K245" s="197"/>
      <c r="L245" s="198"/>
      <c r="M245" s="199" t="s">
        <v>1</v>
      </c>
      <c r="N245" s="200" t="s">
        <v>43</v>
      </c>
      <c r="O245" s="90"/>
      <c r="P245" s="201">
        <f>O245*H245</f>
        <v>0</v>
      </c>
      <c r="Q245" s="201">
        <v>0.0029399999999999999</v>
      </c>
      <c r="R245" s="201">
        <f>Q245*H245</f>
        <v>0.01176</v>
      </c>
      <c r="S245" s="201">
        <v>0</v>
      </c>
      <c r="T245" s="202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03" t="s">
        <v>125</v>
      </c>
      <c r="AT245" s="203" t="s">
        <v>122</v>
      </c>
      <c r="AU245" s="203" t="s">
        <v>88</v>
      </c>
      <c r="AY245" s="16" t="s">
        <v>126</v>
      </c>
      <c r="BE245" s="204">
        <f>IF(N245="základní",J245,0)</f>
        <v>0</v>
      </c>
      <c r="BF245" s="204">
        <f>IF(N245="snížená",J245,0)</f>
        <v>0</v>
      </c>
      <c r="BG245" s="204">
        <f>IF(N245="zákl. přenesená",J245,0)</f>
        <v>0</v>
      </c>
      <c r="BH245" s="204">
        <f>IF(N245="sníž. přenesená",J245,0)</f>
        <v>0</v>
      </c>
      <c r="BI245" s="204">
        <f>IF(N245="nulová",J245,0)</f>
        <v>0</v>
      </c>
      <c r="BJ245" s="16" t="s">
        <v>86</v>
      </c>
      <c r="BK245" s="204">
        <f>ROUND(I245*H245,2)</f>
        <v>0</v>
      </c>
      <c r="BL245" s="16" t="s">
        <v>127</v>
      </c>
      <c r="BM245" s="203" t="s">
        <v>436</v>
      </c>
    </row>
    <row r="246" s="2" customFormat="1" ht="16.5" customHeight="1">
      <c r="A246" s="37"/>
      <c r="B246" s="38"/>
      <c r="C246" s="190" t="s">
        <v>437</v>
      </c>
      <c r="D246" s="190" t="s">
        <v>122</v>
      </c>
      <c r="E246" s="191" t="s">
        <v>438</v>
      </c>
      <c r="F246" s="192" t="s">
        <v>439</v>
      </c>
      <c r="G246" s="193" t="s">
        <v>168</v>
      </c>
      <c r="H246" s="194">
        <v>1</v>
      </c>
      <c r="I246" s="195"/>
      <c r="J246" s="196">
        <f>ROUND(I246*H246,2)</f>
        <v>0</v>
      </c>
      <c r="K246" s="197"/>
      <c r="L246" s="198"/>
      <c r="M246" s="199" t="s">
        <v>1</v>
      </c>
      <c r="N246" s="200" t="s">
        <v>43</v>
      </c>
      <c r="O246" s="90"/>
      <c r="P246" s="201">
        <f>O246*H246</f>
        <v>0</v>
      </c>
      <c r="Q246" s="201">
        <v>0.00089999999999999998</v>
      </c>
      <c r="R246" s="201">
        <f>Q246*H246</f>
        <v>0.00089999999999999998</v>
      </c>
      <c r="S246" s="201">
        <v>0</v>
      </c>
      <c r="T246" s="202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03" t="s">
        <v>125</v>
      </c>
      <c r="AT246" s="203" t="s">
        <v>122</v>
      </c>
      <c r="AU246" s="203" t="s">
        <v>88</v>
      </c>
      <c r="AY246" s="16" t="s">
        <v>126</v>
      </c>
      <c r="BE246" s="204">
        <f>IF(N246="základní",J246,0)</f>
        <v>0</v>
      </c>
      <c r="BF246" s="204">
        <f>IF(N246="snížená",J246,0)</f>
        <v>0</v>
      </c>
      <c r="BG246" s="204">
        <f>IF(N246="zákl. přenesená",J246,0)</f>
        <v>0</v>
      </c>
      <c r="BH246" s="204">
        <f>IF(N246="sníž. přenesená",J246,0)</f>
        <v>0</v>
      </c>
      <c r="BI246" s="204">
        <f>IF(N246="nulová",J246,0)</f>
        <v>0</v>
      </c>
      <c r="BJ246" s="16" t="s">
        <v>86</v>
      </c>
      <c r="BK246" s="204">
        <f>ROUND(I246*H246,2)</f>
        <v>0</v>
      </c>
      <c r="BL246" s="16" t="s">
        <v>127</v>
      </c>
      <c r="BM246" s="203" t="s">
        <v>440</v>
      </c>
    </row>
    <row r="247" s="2" customFormat="1" ht="16.5" customHeight="1">
      <c r="A247" s="37"/>
      <c r="B247" s="38"/>
      <c r="C247" s="190" t="s">
        <v>441</v>
      </c>
      <c r="D247" s="190" t="s">
        <v>122</v>
      </c>
      <c r="E247" s="191" t="s">
        <v>442</v>
      </c>
      <c r="F247" s="192" t="s">
        <v>443</v>
      </c>
      <c r="G247" s="193" t="s">
        <v>168</v>
      </c>
      <c r="H247" s="194">
        <v>4</v>
      </c>
      <c r="I247" s="195"/>
      <c r="J247" s="196">
        <f>ROUND(I247*H247,2)</f>
        <v>0</v>
      </c>
      <c r="K247" s="197"/>
      <c r="L247" s="198"/>
      <c r="M247" s="199" t="s">
        <v>1</v>
      </c>
      <c r="N247" s="200" t="s">
        <v>43</v>
      </c>
      <c r="O247" s="90"/>
      <c r="P247" s="201">
        <f>O247*H247</f>
        <v>0</v>
      </c>
      <c r="Q247" s="201">
        <v>0.00069999999999999999</v>
      </c>
      <c r="R247" s="201">
        <f>Q247*H247</f>
        <v>0.0028</v>
      </c>
      <c r="S247" s="201">
        <v>0</v>
      </c>
      <c r="T247" s="202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03" t="s">
        <v>125</v>
      </c>
      <c r="AT247" s="203" t="s">
        <v>122</v>
      </c>
      <c r="AU247" s="203" t="s">
        <v>88</v>
      </c>
      <c r="AY247" s="16" t="s">
        <v>126</v>
      </c>
      <c r="BE247" s="204">
        <f>IF(N247="základní",J247,0)</f>
        <v>0</v>
      </c>
      <c r="BF247" s="204">
        <f>IF(N247="snížená",J247,0)</f>
        <v>0</v>
      </c>
      <c r="BG247" s="204">
        <f>IF(N247="zákl. přenesená",J247,0)</f>
        <v>0</v>
      </c>
      <c r="BH247" s="204">
        <f>IF(N247="sníž. přenesená",J247,0)</f>
        <v>0</v>
      </c>
      <c r="BI247" s="204">
        <f>IF(N247="nulová",J247,0)</f>
        <v>0</v>
      </c>
      <c r="BJ247" s="16" t="s">
        <v>86</v>
      </c>
      <c r="BK247" s="204">
        <f>ROUND(I247*H247,2)</f>
        <v>0</v>
      </c>
      <c r="BL247" s="16" t="s">
        <v>127</v>
      </c>
      <c r="BM247" s="203" t="s">
        <v>444</v>
      </c>
    </row>
    <row r="248" s="12" customFormat="1" ht="22.8" customHeight="1">
      <c r="A248" s="12"/>
      <c r="B248" s="222"/>
      <c r="C248" s="223"/>
      <c r="D248" s="224" t="s">
        <v>77</v>
      </c>
      <c r="E248" s="236" t="s">
        <v>196</v>
      </c>
      <c r="F248" s="236" t="s">
        <v>445</v>
      </c>
      <c r="G248" s="223"/>
      <c r="H248" s="223"/>
      <c r="I248" s="226"/>
      <c r="J248" s="237">
        <f>BK248</f>
        <v>0</v>
      </c>
      <c r="K248" s="223"/>
      <c r="L248" s="228"/>
      <c r="M248" s="229"/>
      <c r="N248" s="230"/>
      <c r="O248" s="230"/>
      <c r="P248" s="231">
        <f>SUM(P249:P302)</f>
        <v>0</v>
      </c>
      <c r="Q248" s="230"/>
      <c r="R248" s="231">
        <f>SUM(R249:R302)</f>
        <v>93.890802180000009</v>
      </c>
      <c r="S248" s="230"/>
      <c r="T248" s="232">
        <f>SUM(T249:T302)</f>
        <v>12.664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33" t="s">
        <v>86</v>
      </c>
      <c r="AT248" s="234" t="s">
        <v>77</v>
      </c>
      <c r="AU248" s="234" t="s">
        <v>86</v>
      </c>
      <c r="AY248" s="233" t="s">
        <v>126</v>
      </c>
      <c r="BK248" s="235">
        <f>SUM(BK249:BK302)</f>
        <v>0</v>
      </c>
    </row>
    <row r="249" s="2" customFormat="1" ht="21.75" customHeight="1">
      <c r="A249" s="37"/>
      <c r="B249" s="38"/>
      <c r="C249" s="238" t="s">
        <v>446</v>
      </c>
      <c r="D249" s="238" t="s">
        <v>159</v>
      </c>
      <c r="E249" s="239" t="s">
        <v>447</v>
      </c>
      <c r="F249" s="240" t="s">
        <v>448</v>
      </c>
      <c r="G249" s="241" t="s">
        <v>168</v>
      </c>
      <c r="H249" s="242">
        <v>9</v>
      </c>
      <c r="I249" s="243"/>
      <c r="J249" s="244">
        <f>ROUND(I249*H249,2)</f>
        <v>0</v>
      </c>
      <c r="K249" s="245"/>
      <c r="L249" s="43"/>
      <c r="M249" s="246" t="s">
        <v>1</v>
      </c>
      <c r="N249" s="247" t="s">
        <v>43</v>
      </c>
      <c r="O249" s="90"/>
      <c r="P249" s="201">
        <f>O249*H249</f>
        <v>0</v>
      </c>
      <c r="Q249" s="201">
        <v>0.00069999999999999999</v>
      </c>
      <c r="R249" s="201">
        <f>Q249*H249</f>
        <v>0.0063</v>
      </c>
      <c r="S249" s="201">
        <v>0</v>
      </c>
      <c r="T249" s="202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03" t="s">
        <v>127</v>
      </c>
      <c r="AT249" s="203" t="s">
        <v>159</v>
      </c>
      <c r="AU249" s="203" t="s">
        <v>88</v>
      </c>
      <c r="AY249" s="16" t="s">
        <v>126</v>
      </c>
      <c r="BE249" s="204">
        <f>IF(N249="základní",J249,0)</f>
        <v>0</v>
      </c>
      <c r="BF249" s="204">
        <f>IF(N249="snížená",J249,0)</f>
        <v>0</v>
      </c>
      <c r="BG249" s="204">
        <f>IF(N249="zákl. přenesená",J249,0)</f>
        <v>0</v>
      </c>
      <c r="BH249" s="204">
        <f>IF(N249="sníž. přenesená",J249,0)</f>
        <v>0</v>
      </c>
      <c r="BI249" s="204">
        <f>IF(N249="nulová",J249,0)</f>
        <v>0</v>
      </c>
      <c r="BJ249" s="16" t="s">
        <v>86</v>
      </c>
      <c r="BK249" s="204">
        <f>ROUND(I249*H249,2)</f>
        <v>0</v>
      </c>
      <c r="BL249" s="16" t="s">
        <v>127</v>
      </c>
      <c r="BM249" s="203" t="s">
        <v>449</v>
      </c>
    </row>
    <row r="250" s="13" customFormat="1">
      <c r="A250" s="13"/>
      <c r="B250" s="248"/>
      <c r="C250" s="249"/>
      <c r="D250" s="250" t="s">
        <v>164</v>
      </c>
      <c r="E250" s="249"/>
      <c r="F250" s="252" t="s">
        <v>450</v>
      </c>
      <c r="G250" s="249"/>
      <c r="H250" s="253">
        <v>9</v>
      </c>
      <c r="I250" s="254"/>
      <c r="J250" s="249"/>
      <c r="K250" s="249"/>
      <c r="L250" s="255"/>
      <c r="M250" s="256"/>
      <c r="N250" s="257"/>
      <c r="O250" s="257"/>
      <c r="P250" s="257"/>
      <c r="Q250" s="257"/>
      <c r="R250" s="257"/>
      <c r="S250" s="257"/>
      <c r="T250" s="25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9" t="s">
        <v>164</v>
      </c>
      <c r="AU250" s="259" t="s">
        <v>88</v>
      </c>
      <c r="AV250" s="13" t="s">
        <v>88</v>
      </c>
      <c r="AW250" s="13" t="s">
        <v>4</v>
      </c>
      <c r="AX250" s="13" t="s">
        <v>86</v>
      </c>
      <c r="AY250" s="259" t="s">
        <v>126</v>
      </c>
    </row>
    <row r="251" s="2" customFormat="1" ht="21.75" customHeight="1">
      <c r="A251" s="37"/>
      <c r="B251" s="38"/>
      <c r="C251" s="190" t="s">
        <v>451</v>
      </c>
      <c r="D251" s="190" t="s">
        <v>122</v>
      </c>
      <c r="E251" s="191" t="s">
        <v>452</v>
      </c>
      <c r="F251" s="192" t="s">
        <v>453</v>
      </c>
      <c r="G251" s="193" t="s">
        <v>168</v>
      </c>
      <c r="H251" s="194">
        <v>9</v>
      </c>
      <c r="I251" s="195"/>
      <c r="J251" s="196">
        <f>ROUND(I251*H251,2)</f>
        <v>0</v>
      </c>
      <c r="K251" s="197"/>
      <c r="L251" s="198"/>
      <c r="M251" s="199" t="s">
        <v>1</v>
      </c>
      <c r="N251" s="200" t="s">
        <v>43</v>
      </c>
      <c r="O251" s="90"/>
      <c r="P251" s="201">
        <f>O251*H251</f>
        <v>0</v>
      </c>
      <c r="Q251" s="201">
        <v>0.0035000000000000001</v>
      </c>
      <c r="R251" s="201">
        <f>Q251*H251</f>
        <v>0.0315</v>
      </c>
      <c r="S251" s="201">
        <v>0</v>
      </c>
      <c r="T251" s="202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03" t="s">
        <v>125</v>
      </c>
      <c r="AT251" s="203" t="s">
        <v>122</v>
      </c>
      <c r="AU251" s="203" t="s">
        <v>88</v>
      </c>
      <c r="AY251" s="16" t="s">
        <v>126</v>
      </c>
      <c r="BE251" s="204">
        <f>IF(N251="základní",J251,0)</f>
        <v>0</v>
      </c>
      <c r="BF251" s="204">
        <f>IF(N251="snížená",J251,0)</f>
        <v>0</v>
      </c>
      <c r="BG251" s="204">
        <f>IF(N251="zákl. přenesená",J251,0)</f>
        <v>0</v>
      </c>
      <c r="BH251" s="204">
        <f>IF(N251="sníž. přenesená",J251,0)</f>
        <v>0</v>
      </c>
      <c r="BI251" s="204">
        <f>IF(N251="nulová",J251,0)</f>
        <v>0</v>
      </c>
      <c r="BJ251" s="16" t="s">
        <v>86</v>
      </c>
      <c r="BK251" s="204">
        <f>ROUND(I251*H251,2)</f>
        <v>0</v>
      </c>
      <c r="BL251" s="16" t="s">
        <v>127</v>
      </c>
      <c r="BM251" s="203" t="s">
        <v>454</v>
      </c>
    </row>
    <row r="252" s="13" customFormat="1">
      <c r="A252" s="13"/>
      <c r="B252" s="248"/>
      <c r="C252" s="249"/>
      <c r="D252" s="250" t="s">
        <v>164</v>
      </c>
      <c r="E252" s="251" t="s">
        <v>1</v>
      </c>
      <c r="F252" s="252" t="s">
        <v>455</v>
      </c>
      <c r="G252" s="249"/>
      <c r="H252" s="253">
        <v>8</v>
      </c>
      <c r="I252" s="254"/>
      <c r="J252" s="249"/>
      <c r="K252" s="249"/>
      <c r="L252" s="255"/>
      <c r="M252" s="256"/>
      <c r="N252" s="257"/>
      <c r="O252" s="257"/>
      <c r="P252" s="257"/>
      <c r="Q252" s="257"/>
      <c r="R252" s="257"/>
      <c r="S252" s="257"/>
      <c r="T252" s="25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9" t="s">
        <v>164</v>
      </c>
      <c r="AU252" s="259" t="s">
        <v>88</v>
      </c>
      <c r="AV252" s="13" t="s">
        <v>88</v>
      </c>
      <c r="AW252" s="13" t="s">
        <v>34</v>
      </c>
      <c r="AX252" s="13" t="s">
        <v>78</v>
      </c>
      <c r="AY252" s="259" t="s">
        <v>126</v>
      </c>
    </row>
    <row r="253" s="13" customFormat="1">
      <c r="A253" s="13"/>
      <c r="B253" s="248"/>
      <c r="C253" s="249"/>
      <c r="D253" s="250" t="s">
        <v>164</v>
      </c>
      <c r="E253" s="251" t="s">
        <v>1</v>
      </c>
      <c r="F253" s="252" t="s">
        <v>456</v>
      </c>
      <c r="G253" s="249"/>
      <c r="H253" s="253">
        <v>1</v>
      </c>
      <c r="I253" s="254"/>
      <c r="J253" s="249"/>
      <c r="K253" s="249"/>
      <c r="L253" s="255"/>
      <c r="M253" s="256"/>
      <c r="N253" s="257"/>
      <c r="O253" s="257"/>
      <c r="P253" s="257"/>
      <c r="Q253" s="257"/>
      <c r="R253" s="257"/>
      <c r="S253" s="257"/>
      <c r="T253" s="25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9" t="s">
        <v>164</v>
      </c>
      <c r="AU253" s="259" t="s">
        <v>88</v>
      </c>
      <c r="AV253" s="13" t="s">
        <v>88</v>
      </c>
      <c r="AW253" s="13" t="s">
        <v>34</v>
      </c>
      <c r="AX253" s="13" t="s">
        <v>78</v>
      </c>
      <c r="AY253" s="259" t="s">
        <v>126</v>
      </c>
    </row>
    <row r="254" s="14" customFormat="1">
      <c r="A254" s="14"/>
      <c r="B254" s="260"/>
      <c r="C254" s="261"/>
      <c r="D254" s="250" t="s">
        <v>164</v>
      </c>
      <c r="E254" s="262" t="s">
        <v>1</v>
      </c>
      <c r="F254" s="263" t="s">
        <v>173</v>
      </c>
      <c r="G254" s="261"/>
      <c r="H254" s="264">
        <v>9</v>
      </c>
      <c r="I254" s="265"/>
      <c r="J254" s="261"/>
      <c r="K254" s="261"/>
      <c r="L254" s="266"/>
      <c r="M254" s="267"/>
      <c r="N254" s="268"/>
      <c r="O254" s="268"/>
      <c r="P254" s="268"/>
      <c r="Q254" s="268"/>
      <c r="R254" s="268"/>
      <c r="S254" s="268"/>
      <c r="T254" s="26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70" t="s">
        <v>164</v>
      </c>
      <c r="AU254" s="270" t="s">
        <v>88</v>
      </c>
      <c r="AV254" s="14" t="s">
        <v>127</v>
      </c>
      <c r="AW254" s="14" t="s">
        <v>34</v>
      </c>
      <c r="AX254" s="14" t="s">
        <v>86</v>
      </c>
      <c r="AY254" s="270" t="s">
        <v>126</v>
      </c>
    </row>
    <row r="255" s="2" customFormat="1" ht="21.75" customHeight="1">
      <c r="A255" s="37"/>
      <c r="B255" s="38"/>
      <c r="C255" s="238" t="s">
        <v>457</v>
      </c>
      <c r="D255" s="238" t="s">
        <v>159</v>
      </c>
      <c r="E255" s="239" t="s">
        <v>458</v>
      </c>
      <c r="F255" s="240" t="s">
        <v>459</v>
      </c>
      <c r="G255" s="241" t="s">
        <v>168</v>
      </c>
      <c r="H255" s="242">
        <v>9</v>
      </c>
      <c r="I255" s="243"/>
      <c r="J255" s="244">
        <f>ROUND(I255*H255,2)</f>
        <v>0</v>
      </c>
      <c r="K255" s="245"/>
      <c r="L255" s="43"/>
      <c r="M255" s="246" t="s">
        <v>1</v>
      </c>
      <c r="N255" s="247" t="s">
        <v>43</v>
      </c>
      <c r="O255" s="90"/>
      <c r="P255" s="201">
        <f>O255*H255</f>
        <v>0</v>
      </c>
      <c r="Q255" s="201">
        <v>0.11241</v>
      </c>
      <c r="R255" s="201">
        <f>Q255*H255</f>
        <v>1.01169</v>
      </c>
      <c r="S255" s="201">
        <v>0</v>
      </c>
      <c r="T255" s="202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03" t="s">
        <v>127</v>
      </c>
      <c r="AT255" s="203" t="s">
        <v>159</v>
      </c>
      <c r="AU255" s="203" t="s">
        <v>88</v>
      </c>
      <c r="AY255" s="16" t="s">
        <v>126</v>
      </c>
      <c r="BE255" s="204">
        <f>IF(N255="základní",J255,0)</f>
        <v>0</v>
      </c>
      <c r="BF255" s="204">
        <f>IF(N255="snížená",J255,0)</f>
        <v>0</v>
      </c>
      <c r="BG255" s="204">
        <f>IF(N255="zákl. přenesená",J255,0)</f>
        <v>0</v>
      </c>
      <c r="BH255" s="204">
        <f>IF(N255="sníž. přenesená",J255,0)</f>
        <v>0</v>
      </c>
      <c r="BI255" s="204">
        <f>IF(N255="nulová",J255,0)</f>
        <v>0</v>
      </c>
      <c r="BJ255" s="16" t="s">
        <v>86</v>
      </c>
      <c r="BK255" s="204">
        <f>ROUND(I255*H255,2)</f>
        <v>0</v>
      </c>
      <c r="BL255" s="16" t="s">
        <v>127</v>
      </c>
      <c r="BM255" s="203" t="s">
        <v>460</v>
      </c>
    </row>
    <row r="256" s="2" customFormat="1" ht="21.75" customHeight="1">
      <c r="A256" s="37"/>
      <c r="B256" s="38"/>
      <c r="C256" s="190" t="s">
        <v>461</v>
      </c>
      <c r="D256" s="190" t="s">
        <v>122</v>
      </c>
      <c r="E256" s="191" t="s">
        <v>462</v>
      </c>
      <c r="F256" s="192" t="s">
        <v>463</v>
      </c>
      <c r="G256" s="193" t="s">
        <v>168</v>
      </c>
      <c r="H256" s="194">
        <v>9</v>
      </c>
      <c r="I256" s="195"/>
      <c r="J256" s="196">
        <f>ROUND(I256*H256,2)</f>
        <v>0</v>
      </c>
      <c r="K256" s="197"/>
      <c r="L256" s="198"/>
      <c r="M256" s="199" t="s">
        <v>1</v>
      </c>
      <c r="N256" s="200" t="s">
        <v>43</v>
      </c>
      <c r="O256" s="90"/>
      <c r="P256" s="201">
        <f>O256*H256</f>
        <v>0</v>
      </c>
      <c r="Q256" s="201">
        <v>0.0061000000000000004</v>
      </c>
      <c r="R256" s="201">
        <f>Q256*H256</f>
        <v>0.054900000000000004</v>
      </c>
      <c r="S256" s="201">
        <v>0</v>
      </c>
      <c r="T256" s="202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03" t="s">
        <v>125</v>
      </c>
      <c r="AT256" s="203" t="s">
        <v>122</v>
      </c>
      <c r="AU256" s="203" t="s">
        <v>88</v>
      </c>
      <c r="AY256" s="16" t="s">
        <v>126</v>
      </c>
      <c r="BE256" s="204">
        <f>IF(N256="základní",J256,0)</f>
        <v>0</v>
      </c>
      <c r="BF256" s="204">
        <f>IF(N256="snížená",J256,0)</f>
        <v>0</v>
      </c>
      <c r="BG256" s="204">
        <f>IF(N256="zákl. přenesená",J256,0)</f>
        <v>0</v>
      </c>
      <c r="BH256" s="204">
        <f>IF(N256="sníž. přenesená",J256,0)</f>
        <v>0</v>
      </c>
      <c r="BI256" s="204">
        <f>IF(N256="nulová",J256,0)</f>
        <v>0</v>
      </c>
      <c r="BJ256" s="16" t="s">
        <v>86</v>
      </c>
      <c r="BK256" s="204">
        <f>ROUND(I256*H256,2)</f>
        <v>0</v>
      </c>
      <c r="BL256" s="16" t="s">
        <v>127</v>
      </c>
      <c r="BM256" s="203" t="s">
        <v>464</v>
      </c>
    </row>
    <row r="257" s="2" customFormat="1" ht="21.75" customHeight="1">
      <c r="A257" s="37"/>
      <c r="B257" s="38"/>
      <c r="C257" s="238" t="s">
        <v>465</v>
      </c>
      <c r="D257" s="238" t="s">
        <v>159</v>
      </c>
      <c r="E257" s="239" t="s">
        <v>466</v>
      </c>
      <c r="F257" s="240" t="s">
        <v>467</v>
      </c>
      <c r="G257" s="241" t="s">
        <v>162</v>
      </c>
      <c r="H257" s="242">
        <v>0.25</v>
      </c>
      <c r="I257" s="243"/>
      <c r="J257" s="244">
        <f>ROUND(I257*H257,2)</f>
        <v>0</v>
      </c>
      <c r="K257" s="245"/>
      <c r="L257" s="43"/>
      <c r="M257" s="246" t="s">
        <v>1</v>
      </c>
      <c r="N257" s="247" t="s">
        <v>43</v>
      </c>
      <c r="O257" s="90"/>
      <c r="P257" s="201">
        <f>O257*H257</f>
        <v>0</v>
      </c>
      <c r="Q257" s="201">
        <v>0.0016000000000000001</v>
      </c>
      <c r="R257" s="201">
        <f>Q257*H257</f>
        <v>0.00040000000000000002</v>
      </c>
      <c r="S257" s="201">
        <v>0</v>
      </c>
      <c r="T257" s="202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03" t="s">
        <v>127</v>
      </c>
      <c r="AT257" s="203" t="s">
        <v>159</v>
      </c>
      <c r="AU257" s="203" t="s">
        <v>88</v>
      </c>
      <c r="AY257" s="16" t="s">
        <v>126</v>
      </c>
      <c r="BE257" s="204">
        <f>IF(N257="základní",J257,0)</f>
        <v>0</v>
      </c>
      <c r="BF257" s="204">
        <f>IF(N257="snížená",J257,0)</f>
        <v>0</v>
      </c>
      <c r="BG257" s="204">
        <f>IF(N257="zákl. přenesená",J257,0)</f>
        <v>0</v>
      </c>
      <c r="BH257" s="204">
        <f>IF(N257="sníž. přenesená",J257,0)</f>
        <v>0</v>
      </c>
      <c r="BI257" s="204">
        <f>IF(N257="nulová",J257,0)</f>
        <v>0</v>
      </c>
      <c r="BJ257" s="16" t="s">
        <v>86</v>
      </c>
      <c r="BK257" s="204">
        <f>ROUND(I257*H257,2)</f>
        <v>0</v>
      </c>
      <c r="BL257" s="16" t="s">
        <v>127</v>
      </c>
      <c r="BM257" s="203" t="s">
        <v>468</v>
      </c>
    </row>
    <row r="258" s="13" customFormat="1">
      <c r="A258" s="13"/>
      <c r="B258" s="248"/>
      <c r="C258" s="249"/>
      <c r="D258" s="250" t="s">
        <v>164</v>
      </c>
      <c r="E258" s="251" t="s">
        <v>1</v>
      </c>
      <c r="F258" s="252" t="s">
        <v>469</v>
      </c>
      <c r="G258" s="249"/>
      <c r="H258" s="253">
        <v>0.25</v>
      </c>
      <c r="I258" s="254"/>
      <c r="J258" s="249"/>
      <c r="K258" s="249"/>
      <c r="L258" s="255"/>
      <c r="M258" s="256"/>
      <c r="N258" s="257"/>
      <c r="O258" s="257"/>
      <c r="P258" s="257"/>
      <c r="Q258" s="257"/>
      <c r="R258" s="257"/>
      <c r="S258" s="257"/>
      <c r="T258" s="25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9" t="s">
        <v>164</v>
      </c>
      <c r="AU258" s="259" t="s">
        <v>88</v>
      </c>
      <c r="AV258" s="13" t="s">
        <v>88</v>
      </c>
      <c r="AW258" s="13" t="s">
        <v>34</v>
      </c>
      <c r="AX258" s="13" t="s">
        <v>86</v>
      </c>
      <c r="AY258" s="259" t="s">
        <v>126</v>
      </c>
    </row>
    <row r="259" s="2" customFormat="1" ht="16.5" customHeight="1">
      <c r="A259" s="37"/>
      <c r="B259" s="38"/>
      <c r="C259" s="238" t="s">
        <v>470</v>
      </c>
      <c r="D259" s="238" t="s">
        <v>159</v>
      </c>
      <c r="E259" s="239" t="s">
        <v>471</v>
      </c>
      <c r="F259" s="240" t="s">
        <v>472</v>
      </c>
      <c r="G259" s="241" t="s">
        <v>162</v>
      </c>
      <c r="H259" s="242">
        <v>0.25</v>
      </c>
      <c r="I259" s="243"/>
      <c r="J259" s="244">
        <f>ROUND(I259*H259,2)</f>
        <v>0</v>
      </c>
      <c r="K259" s="245"/>
      <c r="L259" s="43"/>
      <c r="M259" s="246" t="s">
        <v>1</v>
      </c>
      <c r="N259" s="247" t="s">
        <v>43</v>
      </c>
      <c r="O259" s="90"/>
      <c r="P259" s="201">
        <f>O259*H259</f>
        <v>0</v>
      </c>
      <c r="Q259" s="201">
        <v>1.0000000000000001E-05</v>
      </c>
      <c r="R259" s="201">
        <f>Q259*H259</f>
        <v>2.5000000000000002E-06</v>
      </c>
      <c r="S259" s="201">
        <v>0</v>
      </c>
      <c r="T259" s="202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03" t="s">
        <v>127</v>
      </c>
      <c r="AT259" s="203" t="s">
        <v>159</v>
      </c>
      <c r="AU259" s="203" t="s">
        <v>88</v>
      </c>
      <c r="AY259" s="16" t="s">
        <v>126</v>
      </c>
      <c r="BE259" s="204">
        <f>IF(N259="základní",J259,0)</f>
        <v>0</v>
      </c>
      <c r="BF259" s="204">
        <f>IF(N259="snížená",J259,0)</f>
        <v>0</v>
      </c>
      <c r="BG259" s="204">
        <f>IF(N259="zákl. přenesená",J259,0)</f>
        <v>0</v>
      </c>
      <c r="BH259" s="204">
        <f>IF(N259="sníž. přenesená",J259,0)</f>
        <v>0</v>
      </c>
      <c r="BI259" s="204">
        <f>IF(N259="nulová",J259,0)</f>
        <v>0</v>
      </c>
      <c r="BJ259" s="16" t="s">
        <v>86</v>
      </c>
      <c r="BK259" s="204">
        <f>ROUND(I259*H259,2)</f>
        <v>0</v>
      </c>
      <c r="BL259" s="16" t="s">
        <v>127</v>
      </c>
      <c r="BM259" s="203" t="s">
        <v>473</v>
      </c>
    </row>
    <row r="260" s="2" customFormat="1" ht="44.25" customHeight="1">
      <c r="A260" s="37"/>
      <c r="B260" s="38"/>
      <c r="C260" s="238" t="s">
        <v>474</v>
      </c>
      <c r="D260" s="238" t="s">
        <v>159</v>
      </c>
      <c r="E260" s="239" t="s">
        <v>475</v>
      </c>
      <c r="F260" s="240" t="s">
        <v>476</v>
      </c>
      <c r="G260" s="241" t="s">
        <v>477</v>
      </c>
      <c r="H260" s="242">
        <v>1544</v>
      </c>
      <c r="I260" s="243"/>
      <c r="J260" s="244">
        <f>ROUND(I260*H260,2)</f>
        <v>0</v>
      </c>
      <c r="K260" s="245"/>
      <c r="L260" s="43"/>
      <c r="M260" s="246" t="s">
        <v>1</v>
      </c>
      <c r="N260" s="247" t="s">
        <v>43</v>
      </c>
      <c r="O260" s="90"/>
      <c r="P260" s="201">
        <f>O260*H260</f>
        <v>0</v>
      </c>
      <c r="Q260" s="201">
        <v>2.0000000000000002E-05</v>
      </c>
      <c r="R260" s="201">
        <f>Q260*H260</f>
        <v>0.030880000000000001</v>
      </c>
      <c r="S260" s="201">
        <v>0</v>
      </c>
      <c r="T260" s="202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03" t="s">
        <v>127</v>
      </c>
      <c r="AT260" s="203" t="s">
        <v>159</v>
      </c>
      <c r="AU260" s="203" t="s">
        <v>88</v>
      </c>
      <c r="AY260" s="16" t="s">
        <v>126</v>
      </c>
      <c r="BE260" s="204">
        <f>IF(N260="základní",J260,0)</f>
        <v>0</v>
      </c>
      <c r="BF260" s="204">
        <f>IF(N260="snížená",J260,0)</f>
        <v>0</v>
      </c>
      <c r="BG260" s="204">
        <f>IF(N260="zákl. přenesená",J260,0)</f>
        <v>0</v>
      </c>
      <c r="BH260" s="204">
        <f>IF(N260="sníž. přenesená",J260,0)</f>
        <v>0</v>
      </c>
      <c r="BI260" s="204">
        <f>IF(N260="nulová",J260,0)</f>
        <v>0</v>
      </c>
      <c r="BJ260" s="16" t="s">
        <v>86</v>
      </c>
      <c r="BK260" s="204">
        <f>ROUND(I260*H260,2)</f>
        <v>0</v>
      </c>
      <c r="BL260" s="16" t="s">
        <v>127</v>
      </c>
      <c r="BM260" s="203" t="s">
        <v>478</v>
      </c>
    </row>
    <row r="261" s="13" customFormat="1">
      <c r="A261" s="13"/>
      <c r="B261" s="248"/>
      <c r="C261" s="249"/>
      <c r="D261" s="250" t="s">
        <v>164</v>
      </c>
      <c r="E261" s="251" t="s">
        <v>1</v>
      </c>
      <c r="F261" s="252" t="s">
        <v>479</v>
      </c>
      <c r="G261" s="249"/>
      <c r="H261" s="253">
        <v>175</v>
      </c>
      <c r="I261" s="254"/>
      <c r="J261" s="249"/>
      <c r="K261" s="249"/>
      <c r="L261" s="255"/>
      <c r="M261" s="256"/>
      <c r="N261" s="257"/>
      <c r="O261" s="257"/>
      <c r="P261" s="257"/>
      <c r="Q261" s="257"/>
      <c r="R261" s="257"/>
      <c r="S261" s="257"/>
      <c r="T261" s="25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9" t="s">
        <v>164</v>
      </c>
      <c r="AU261" s="259" t="s">
        <v>88</v>
      </c>
      <c r="AV261" s="13" t="s">
        <v>88</v>
      </c>
      <c r="AW261" s="13" t="s">
        <v>34</v>
      </c>
      <c r="AX261" s="13" t="s">
        <v>78</v>
      </c>
      <c r="AY261" s="259" t="s">
        <v>126</v>
      </c>
    </row>
    <row r="262" s="13" customFormat="1">
      <c r="A262" s="13"/>
      <c r="B262" s="248"/>
      <c r="C262" s="249"/>
      <c r="D262" s="250" t="s">
        <v>164</v>
      </c>
      <c r="E262" s="251" t="s">
        <v>1</v>
      </c>
      <c r="F262" s="252" t="s">
        <v>480</v>
      </c>
      <c r="G262" s="249"/>
      <c r="H262" s="253">
        <v>259</v>
      </c>
      <c r="I262" s="254"/>
      <c r="J262" s="249"/>
      <c r="K262" s="249"/>
      <c r="L262" s="255"/>
      <c r="M262" s="256"/>
      <c r="N262" s="257"/>
      <c r="O262" s="257"/>
      <c r="P262" s="257"/>
      <c r="Q262" s="257"/>
      <c r="R262" s="257"/>
      <c r="S262" s="257"/>
      <c r="T262" s="25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9" t="s">
        <v>164</v>
      </c>
      <c r="AU262" s="259" t="s">
        <v>88</v>
      </c>
      <c r="AV262" s="13" t="s">
        <v>88</v>
      </c>
      <c r="AW262" s="13" t="s">
        <v>34</v>
      </c>
      <c r="AX262" s="13" t="s">
        <v>78</v>
      </c>
      <c r="AY262" s="259" t="s">
        <v>126</v>
      </c>
    </row>
    <row r="263" s="13" customFormat="1">
      <c r="A263" s="13"/>
      <c r="B263" s="248"/>
      <c r="C263" s="249"/>
      <c r="D263" s="250" t="s">
        <v>164</v>
      </c>
      <c r="E263" s="251" t="s">
        <v>1</v>
      </c>
      <c r="F263" s="252" t="s">
        <v>481</v>
      </c>
      <c r="G263" s="249"/>
      <c r="H263" s="253">
        <v>259</v>
      </c>
      <c r="I263" s="254"/>
      <c r="J263" s="249"/>
      <c r="K263" s="249"/>
      <c r="L263" s="255"/>
      <c r="M263" s="256"/>
      <c r="N263" s="257"/>
      <c r="O263" s="257"/>
      <c r="P263" s="257"/>
      <c r="Q263" s="257"/>
      <c r="R263" s="257"/>
      <c r="S263" s="257"/>
      <c r="T263" s="25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9" t="s">
        <v>164</v>
      </c>
      <c r="AU263" s="259" t="s">
        <v>88</v>
      </c>
      <c r="AV263" s="13" t="s">
        <v>88</v>
      </c>
      <c r="AW263" s="13" t="s">
        <v>34</v>
      </c>
      <c r="AX263" s="13" t="s">
        <v>78</v>
      </c>
      <c r="AY263" s="259" t="s">
        <v>126</v>
      </c>
    </row>
    <row r="264" s="13" customFormat="1">
      <c r="A264" s="13"/>
      <c r="B264" s="248"/>
      <c r="C264" s="249"/>
      <c r="D264" s="250" t="s">
        <v>164</v>
      </c>
      <c r="E264" s="251" t="s">
        <v>1</v>
      </c>
      <c r="F264" s="252" t="s">
        <v>482</v>
      </c>
      <c r="G264" s="249"/>
      <c r="H264" s="253">
        <v>259</v>
      </c>
      <c r="I264" s="254"/>
      <c r="J264" s="249"/>
      <c r="K264" s="249"/>
      <c r="L264" s="255"/>
      <c r="M264" s="256"/>
      <c r="N264" s="257"/>
      <c r="O264" s="257"/>
      <c r="P264" s="257"/>
      <c r="Q264" s="257"/>
      <c r="R264" s="257"/>
      <c r="S264" s="257"/>
      <c r="T264" s="25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9" t="s">
        <v>164</v>
      </c>
      <c r="AU264" s="259" t="s">
        <v>88</v>
      </c>
      <c r="AV264" s="13" t="s">
        <v>88</v>
      </c>
      <c r="AW264" s="13" t="s">
        <v>34</v>
      </c>
      <c r="AX264" s="13" t="s">
        <v>78</v>
      </c>
      <c r="AY264" s="259" t="s">
        <v>126</v>
      </c>
    </row>
    <row r="265" s="13" customFormat="1">
      <c r="A265" s="13"/>
      <c r="B265" s="248"/>
      <c r="C265" s="249"/>
      <c r="D265" s="250" t="s">
        <v>164</v>
      </c>
      <c r="E265" s="251" t="s">
        <v>1</v>
      </c>
      <c r="F265" s="252" t="s">
        <v>483</v>
      </c>
      <c r="G265" s="249"/>
      <c r="H265" s="253">
        <v>259</v>
      </c>
      <c r="I265" s="254"/>
      <c r="J265" s="249"/>
      <c r="K265" s="249"/>
      <c r="L265" s="255"/>
      <c r="M265" s="256"/>
      <c r="N265" s="257"/>
      <c r="O265" s="257"/>
      <c r="P265" s="257"/>
      <c r="Q265" s="257"/>
      <c r="R265" s="257"/>
      <c r="S265" s="257"/>
      <c r="T265" s="25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9" t="s">
        <v>164</v>
      </c>
      <c r="AU265" s="259" t="s">
        <v>88</v>
      </c>
      <c r="AV265" s="13" t="s">
        <v>88</v>
      </c>
      <c r="AW265" s="13" t="s">
        <v>34</v>
      </c>
      <c r="AX265" s="13" t="s">
        <v>78</v>
      </c>
      <c r="AY265" s="259" t="s">
        <v>126</v>
      </c>
    </row>
    <row r="266" s="13" customFormat="1">
      <c r="A266" s="13"/>
      <c r="B266" s="248"/>
      <c r="C266" s="249"/>
      <c r="D266" s="250" t="s">
        <v>164</v>
      </c>
      <c r="E266" s="251" t="s">
        <v>1</v>
      </c>
      <c r="F266" s="252" t="s">
        <v>484</v>
      </c>
      <c r="G266" s="249"/>
      <c r="H266" s="253">
        <v>37</v>
      </c>
      <c r="I266" s="254"/>
      <c r="J266" s="249"/>
      <c r="K266" s="249"/>
      <c r="L266" s="255"/>
      <c r="M266" s="256"/>
      <c r="N266" s="257"/>
      <c r="O266" s="257"/>
      <c r="P266" s="257"/>
      <c r="Q266" s="257"/>
      <c r="R266" s="257"/>
      <c r="S266" s="257"/>
      <c r="T266" s="25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9" t="s">
        <v>164</v>
      </c>
      <c r="AU266" s="259" t="s">
        <v>88</v>
      </c>
      <c r="AV266" s="13" t="s">
        <v>88</v>
      </c>
      <c r="AW266" s="13" t="s">
        <v>34</v>
      </c>
      <c r="AX266" s="13" t="s">
        <v>78</v>
      </c>
      <c r="AY266" s="259" t="s">
        <v>126</v>
      </c>
    </row>
    <row r="267" s="13" customFormat="1">
      <c r="A267" s="13"/>
      <c r="B267" s="248"/>
      <c r="C267" s="249"/>
      <c r="D267" s="250" t="s">
        <v>164</v>
      </c>
      <c r="E267" s="251" t="s">
        <v>1</v>
      </c>
      <c r="F267" s="252" t="s">
        <v>485</v>
      </c>
      <c r="G267" s="249"/>
      <c r="H267" s="253">
        <v>259</v>
      </c>
      <c r="I267" s="254"/>
      <c r="J267" s="249"/>
      <c r="K267" s="249"/>
      <c r="L267" s="255"/>
      <c r="M267" s="256"/>
      <c r="N267" s="257"/>
      <c r="O267" s="257"/>
      <c r="P267" s="257"/>
      <c r="Q267" s="257"/>
      <c r="R267" s="257"/>
      <c r="S267" s="257"/>
      <c r="T267" s="25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9" t="s">
        <v>164</v>
      </c>
      <c r="AU267" s="259" t="s">
        <v>88</v>
      </c>
      <c r="AV267" s="13" t="s">
        <v>88</v>
      </c>
      <c r="AW267" s="13" t="s">
        <v>34</v>
      </c>
      <c r="AX267" s="13" t="s">
        <v>78</v>
      </c>
      <c r="AY267" s="259" t="s">
        <v>126</v>
      </c>
    </row>
    <row r="268" s="13" customFormat="1">
      <c r="A268" s="13"/>
      <c r="B268" s="248"/>
      <c r="C268" s="249"/>
      <c r="D268" s="250" t="s">
        <v>164</v>
      </c>
      <c r="E268" s="251" t="s">
        <v>1</v>
      </c>
      <c r="F268" s="252" t="s">
        <v>484</v>
      </c>
      <c r="G268" s="249"/>
      <c r="H268" s="253">
        <v>37</v>
      </c>
      <c r="I268" s="254"/>
      <c r="J268" s="249"/>
      <c r="K268" s="249"/>
      <c r="L268" s="255"/>
      <c r="M268" s="256"/>
      <c r="N268" s="257"/>
      <c r="O268" s="257"/>
      <c r="P268" s="257"/>
      <c r="Q268" s="257"/>
      <c r="R268" s="257"/>
      <c r="S268" s="257"/>
      <c r="T268" s="25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9" t="s">
        <v>164</v>
      </c>
      <c r="AU268" s="259" t="s">
        <v>88</v>
      </c>
      <c r="AV268" s="13" t="s">
        <v>88</v>
      </c>
      <c r="AW268" s="13" t="s">
        <v>34</v>
      </c>
      <c r="AX268" s="13" t="s">
        <v>78</v>
      </c>
      <c r="AY268" s="259" t="s">
        <v>126</v>
      </c>
    </row>
    <row r="269" s="14" customFormat="1">
      <c r="A269" s="14"/>
      <c r="B269" s="260"/>
      <c r="C269" s="261"/>
      <c r="D269" s="250" t="s">
        <v>164</v>
      </c>
      <c r="E269" s="262" t="s">
        <v>1</v>
      </c>
      <c r="F269" s="263" t="s">
        <v>173</v>
      </c>
      <c r="G269" s="261"/>
      <c r="H269" s="264">
        <v>1544</v>
      </c>
      <c r="I269" s="265"/>
      <c r="J269" s="261"/>
      <c r="K269" s="261"/>
      <c r="L269" s="266"/>
      <c r="M269" s="267"/>
      <c r="N269" s="268"/>
      <c r="O269" s="268"/>
      <c r="P269" s="268"/>
      <c r="Q269" s="268"/>
      <c r="R269" s="268"/>
      <c r="S269" s="268"/>
      <c r="T269" s="269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70" t="s">
        <v>164</v>
      </c>
      <c r="AU269" s="270" t="s">
        <v>88</v>
      </c>
      <c r="AV269" s="14" t="s">
        <v>127</v>
      </c>
      <c r="AW269" s="14" t="s">
        <v>34</v>
      </c>
      <c r="AX269" s="14" t="s">
        <v>86</v>
      </c>
      <c r="AY269" s="270" t="s">
        <v>126</v>
      </c>
    </row>
    <row r="270" s="2" customFormat="1" ht="33" customHeight="1">
      <c r="A270" s="37"/>
      <c r="B270" s="38"/>
      <c r="C270" s="238" t="s">
        <v>486</v>
      </c>
      <c r="D270" s="238" t="s">
        <v>159</v>
      </c>
      <c r="E270" s="239" t="s">
        <v>487</v>
      </c>
      <c r="F270" s="240" t="s">
        <v>488</v>
      </c>
      <c r="G270" s="241" t="s">
        <v>199</v>
      </c>
      <c r="H270" s="242">
        <v>438.5</v>
      </c>
      <c r="I270" s="243"/>
      <c r="J270" s="244">
        <f>ROUND(I270*H270,2)</f>
        <v>0</v>
      </c>
      <c r="K270" s="245"/>
      <c r="L270" s="43"/>
      <c r="M270" s="246" t="s">
        <v>1</v>
      </c>
      <c r="N270" s="247" t="s">
        <v>43</v>
      </c>
      <c r="O270" s="90"/>
      <c r="P270" s="201">
        <f>O270*H270</f>
        <v>0</v>
      </c>
      <c r="Q270" s="201">
        <v>0.15540000000000001</v>
      </c>
      <c r="R270" s="201">
        <f>Q270*H270</f>
        <v>68.142900000000012</v>
      </c>
      <c r="S270" s="201">
        <v>0</v>
      </c>
      <c r="T270" s="202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03" t="s">
        <v>127</v>
      </c>
      <c r="AT270" s="203" t="s">
        <v>159</v>
      </c>
      <c r="AU270" s="203" t="s">
        <v>88</v>
      </c>
      <c r="AY270" s="16" t="s">
        <v>126</v>
      </c>
      <c r="BE270" s="204">
        <f>IF(N270="základní",J270,0)</f>
        <v>0</v>
      </c>
      <c r="BF270" s="204">
        <f>IF(N270="snížená",J270,0)</f>
        <v>0</v>
      </c>
      <c r="BG270" s="204">
        <f>IF(N270="zákl. přenesená",J270,0)</f>
        <v>0</v>
      </c>
      <c r="BH270" s="204">
        <f>IF(N270="sníž. přenesená",J270,0)</f>
        <v>0</v>
      </c>
      <c r="BI270" s="204">
        <f>IF(N270="nulová",J270,0)</f>
        <v>0</v>
      </c>
      <c r="BJ270" s="16" t="s">
        <v>86</v>
      </c>
      <c r="BK270" s="204">
        <f>ROUND(I270*H270,2)</f>
        <v>0</v>
      </c>
      <c r="BL270" s="16" t="s">
        <v>127</v>
      </c>
      <c r="BM270" s="203" t="s">
        <v>489</v>
      </c>
    </row>
    <row r="271" s="13" customFormat="1">
      <c r="A271" s="13"/>
      <c r="B271" s="248"/>
      <c r="C271" s="249"/>
      <c r="D271" s="250" t="s">
        <v>164</v>
      </c>
      <c r="E271" s="251" t="s">
        <v>1</v>
      </c>
      <c r="F271" s="252" t="s">
        <v>490</v>
      </c>
      <c r="G271" s="249"/>
      <c r="H271" s="253">
        <v>69.700000000000003</v>
      </c>
      <c r="I271" s="254"/>
      <c r="J271" s="249"/>
      <c r="K271" s="249"/>
      <c r="L271" s="255"/>
      <c r="M271" s="256"/>
      <c r="N271" s="257"/>
      <c r="O271" s="257"/>
      <c r="P271" s="257"/>
      <c r="Q271" s="257"/>
      <c r="R271" s="257"/>
      <c r="S271" s="257"/>
      <c r="T271" s="258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9" t="s">
        <v>164</v>
      </c>
      <c r="AU271" s="259" t="s">
        <v>88</v>
      </c>
      <c r="AV271" s="13" t="s">
        <v>88</v>
      </c>
      <c r="AW271" s="13" t="s">
        <v>34</v>
      </c>
      <c r="AX271" s="13" t="s">
        <v>78</v>
      </c>
      <c r="AY271" s="259" t="s">
        <v>126</v>
      </c>
    </row>
    <row r="272" s="13" customFormat="1">
      <c r="A272" s="13"/>
      <c r="B272" s="248"/>
      <c r="C272" s="249"/>
      <c r="D272" s="250" t="s">
        <v>164</v>
      </c>
      <c r="E272" s="251" t="s">
        <v>1</v>
      </c>
      <c r="F272" s="252" t="s">
        <v>491</v>
      </c>
      <c r="G272" s="249"/>
      <c r="H272" s="253">
        <v>87.299999999999997</v>
      </c>
      <c r="I272" s="254"/>
      <c r="J272" s="249"/>
      <c r="K272" s="249"/>
      <c r="L272" s="255"/>
      <c r="M272" s="256"/>
      <c r="N272" s="257"/>
      <c r="O272" s="257"/>
      <c r="P272" s="257"/>
      <c r="Q272" s="257"/>
      <c r="R272" s="257"/>
      <c r="S272" s="257"/>
      <c r="T272" s="25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9" t="s">
        <v>164</v>
      </c>
      <c r="AU272" s="259" t="s">
        <v>88</v>
      </c>
      <c r="AV272" s="13" t="s">
        <v>88</v>
      </c>
      <c r="AW272" s="13" t="s">
        <v>34</v>
      </c>
      <c r="AX272" s="13" t="s">
        <v>78</v>
      </c>
      <c r="AY272" s="259" t="s">
        <v>126</v>
      </c>
    </row>
    <row r="273" s="13" customFormat="1">
      <c r="A273" s="13"/>
      <c r="B273" s="248"/>
      <c r="C273" s="249"/>
      <c r="D273" s="250" t="s">
        <v>164</v>
      </c>
      <c r="E273" s="251" t="s">
        <v>1</v>
      </c>
      <c r="F273" s="252" t="s">
        <v>492</v>
      </c>
      <c r="G273" s="249"/>
      <c r="H273" s="253">
        <v>95.299999999999997</v>
      </c>
      <c r="I273" s="254"/>
      <c r="J273" s="249"/>
      <c r="K273" s="249"/>
      <c r="L273" s="255"/>
      <c r="M273" s="256"/>
      <c r="N273" s="257"/>
      <c r="O273" s="257"/>
      <c r="P273" s="257"/>
      <c r="Q273" s="257"/>
      <c r="R273" s="257"/>
      <c r="S273" s="257"/>
      <c r="T273" s="25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9" t="s">
        <v>164</v>
      </c>
      <c r="AU273" s="259" t="s">
        <v>88</v>
      </c>
      <c r="AV273" s="13" t="s">
        <v>88</v>
      </c>
      <c r="AW273" s="13" t="s">
        <v>34</v>
      </c>
      <c r="AX273" s="13" t="s">
        <v>78</v>
      </c>
      <c r="AY273" s="259" t="s">
        <v>126</v>
      </c>
    </row>
    <row r="274" s="13" customFormat="1">
      <c r="A274" s="13"/>
      <c r="B274" s="248"/>
      <c r="C274" s="249"/>
      <c r="D274" s="250" t="s">
        <v>164</v>
      </c>
      <c r="E274" s="251" t="s">
        <v>1</v>
      </c>
      <c r="F274" s="252" t="s">
        <v>493</v>
      </c>
      <c r="G274" s="249"/>
      <c r="H274" s="253">
        <v>28.399999999999999</v>
      </c>
      <c r="I274" s="254"/>
      <c r="J274" s="249"/>
      <c r="K274" s="249"/>
      <c r="L274" s="255"/>
      <c r="M274" s="256"/>
      <c r="N274" s="257"/>
      <c r="O274" s="257"/>
      <c r="P274" s="257"/>
      <c r="Q274" s="257"/>
      <c r="R274" s="257"/>
      <c r="S274" s="257"/>
      <c r="T274" s="25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9" t="s">
        <v>164</v>
      </c>
      <c r="AU274" s="259" t="s">
        <v>88</v>
      </c>
      <c r="AV274" s="13" t="s">
        <v>88</v>
      </c>
      <c r="AW274" s="13" t="s">
        <v>34</v>
      </c>
      <c r="AX274" s="13" t="s">
        <v>78</v>
      </c>
      <c r="AY274" s="259" t="s">
        <v>126</v>
      </c>
    </row>
    <row r="275" s="13" customFormat="1">
      <c r="A275" s="13"/>
      <c r="B275" s="248"/>
      <c r="C275" s="249"/>
      <c r="D275" s="250" t="s">
        <v>164</v>
      </c>
      <c r="E275" s="251" t="s">
        <v>1</v>
      </c>
      <c r="F275" s="252" t="s">
        <v>494</v>
      </c>
      <c r="G275" s="249"/>
      <c r="H275" s="253">
        <v>92.900000000000006</v>
      </c>
      <c r="I275" s="254"/>
      <c r="J275" s="249"/>
      <c r="K275" s="249"/>
      <c r="L275" s="255"/>
      <c r="M275" s="256"/>
      <c r="N275" s="257"/>
      <c r="O275" s="257"/>
      <c r="P275" s="257"/>
      <c r="Q275" s="257"/>
      <c r="R275" s="257"/>
      <c r="S275" s="257"/>
      <c r="T275" s="25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9" t="s">
        <v>164</v>
      </c>
      <c r="AU275" s="259" t="s">
        <v>88</v>
      </c>
      <c r="AV275" s="13" t="s">
        <v>88</v>
      </c>
      <c r="AW275" s="13" t="s">
        <v>34</v>
      </c>
      <c r="AX275" s="13" t="s">
        <v>78</v>
      </c>
      <c r="AY275" s="259" t="s">
        <v>126</v>
      </c>
    </row>
    <row r="276" s="13" customFormat="1">
      <c r="A276" s="13"/>
      <c r="B276" s="248"/>
      <c r="C276" s="249"/>
      <c r="D276" s="250" t="s">
        <v>164</v>
      </c>
      <c r="E276" s="251" t="s">
        <v>1</v>
      </c>
      <c r="F276" s="252" t="s">
        <v>495</v>
      </c>
      <c r="G276" s="249"/>
      <c r="H276" s="253">
        <v>64.900000000000006</v>
      </c>
      <c r="I276" s="254"/>
      <c r="J276" s="249"/>
      <c r="K276" s="249"/>
      <c r="L276" s="255"/>
      <c r="M276" s="256"/>
      <c r="N276" s="257"/>
      <c r="O276" s="257"/>
      <c r="P276" s="257"/>
      <c r="Q276" s="257"/>
      <c r="R276" s="257"/>
      <c r="S276" s="257"/>
      <c r="T276" s="25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9" t="s">
        <v>164</v>
      </c>
      <c r="AU276" s="259" t="s">
        <v>88</v>
      </c>
      <c r="AV276" s="13" t="s">
        <v>88</v>
      </c>
      <c r="AW276" s="13" t="s">
        <v>34</v>
      </c>
      <c r="AX276" s="13" t="s">
        <v>78</v>
      </c>
      <c r="AY276" s="259" t="s">
        <v>126</v>
      </c>
    </row>
    <row r="277" s="14" customFormat="1">
      <c r="A277" s="14"/>
      <c r="B277" s="260"/>
      <c r="C277" s="261"/>
      <c r="D277" s="250" t="s">
        <v>164</v>
      </c>
      <c r="E277" s="262" t="s">
        <v>1</v>
      </c>
      <c r="F277" s="263" t="s">
        <v>173</v>
      </c>
      <c r="G277" s="261"/>
      <c r="H277" s="264">
        <v>438.5</v>
      </c>
      <c r="I277" s="265"/>
      <c r="J277" s="261"/>
      <c r="K277" s="261"/>
      <c r="L277" s="266"/>
      <c r="M277" s="267"/>
      <c r="N277" s="268"/>
      <c r="O277" s="268"/>
      <c r="P277" s="268"/>
      <c r="Q277" s="268"/>
      <c r="R277" s="268"/>
      <c r="S277" s="268"/>
      <c r="T277" s="269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70" t="s">
        <v>164</v>
      </c>
      <c r="AU277" s="270" t="s">
        <v>88</v>
      </c>
      <c r="AV277" s="14" t="s">
        <v>127</v>
      </c>
      <c r="AW277" s="14" t="s">
        <v>34</v>
      </c>
      <c r="AX277" s="14" t="s">
        <v>86</v>
      </c>
      <c r="AY277" s="270" t="s">
        <v>126</v>
      </c>
    </row>
    <row r="278" s="2" customFormat="1" ht="21.75" customHeight="1">
      <c r="A278" s="37"/>
      <c r="B278" s="38"/>
      <c r="C278" s="190" t="s">
        <v>496</v>
      </c>
      <c r="D278" s="190" t="s">
        <v>122</v>
      </c>
      <c r="E278" s="191" t="s">
        <v>497</v>
      </c>
      <c r="F278" s="192" t="s">
        <v>498</v>
      </c>
      <c r="G278" s="193" t="s">
        <v>199</v>
      </c>
      <c r="H278" s="194">
        <v>160.95599999999999</v>
      </c>
      <c r="I278" s="195"/>
      <c r="J278" s="196">
        <f>ROUND(I278*H278,2)</f>
        <v>0</v>
      </c>
      <c r="K278" s="197"/>
      <c r="L278" s="198"/>
      <c r="M278" s="199" t="s">
        <v>1</v>
      </c>
      <c r="N278" s="200" t="s">
        <v>43</v>
      </c>
      <c r="O278" s="90"/>
      <c r="P278" s="201">
        <f>O278*H278</f>
        <v>0</v>
      </c>
      <c r="Q278" s="201">
        <v>0.045999999999999999</v>
      </c>
      <c r="R278" s="201">
        <f>Q278*H278</f>
        <v>7.4039759999999992</v>
      </c>
      <c r="S278" s="201">
        <v>0</v>
      </c>
      <c r="T278" s="202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03" t="s">
        <v>125</v>
      </c>
      <c r="AT278" s="203" t="s">
        <v>122</v>
      </c>
      <c r="AU278" s="203" t="s">
        <v>88</v>
      </c>
      <c r="AY278" s="16" t="s">
        <v>126</v>
      </c>
      <c r="BE278" s="204">
        <f>IF(N278="základní",J278,0)</f>
        <v>0</v>
      </c>
      <c r="BF278" s="204">
        <f>IF(N278="snížená",J278,0)</f>
        <v>0</v>
      </c>
      <c r="BG278" s="204">
        <f>IF(N278="zákl. přenesená",J278,0)</f>
        <v>0</v>
      </c>
      <c r="BH278" s="204">
        <f>IF(N278="sníž. přenesená",J278,0)</f>
        <v>0</v>
      </c>
      <c r="BI278" s="204">
        <f>IF(N278="nulová",J278,0)</f>
        <v>0</v>
      </c>
      <c r="BJ278" s="16" t="s">
        <v>86</v>
      </c>
      <c r="BK278" s="204">
        <f>ROUND(I278*H278,2)</f>
        <v>0</v>
      </c>
      <c r="BL278" s="16" t="s">
        <v>127</v>
      </c>
      <c r="BM278" s="203" t="s">
        <v>499</v>
      </c>
    </row>
    <row r="279" s="13" customFormat="1">
      <c r="A279" s="13"/>
      <c r="B279" s="248"/>
      <c r="C279" s="249"/>
      <c r="D279" s="250" t="s">
        <v>164</v>
      </c>
      <c r="E279" s="251" t="s">
        <v>1</v>
      </c>
      <c r="F279" s="252" t="s">
        <v>500</v>
      </c>
      <c r="G279" s="249"/>
      <c r="H279" s="253">
        <v>157.80000000000001</v>
      </c>
      <c r="I279" s="254"/>
      <c r="J279" s="249"/>
      <c r="K279" s="249"/>
      <c r="L279" s="255"/>
      <c r="M279" s="256"/>
      <c r="N279" s="257"/>
      <c r="O279" s="257"/>
      <c r="P279" s="257"/>
      <c r="Q279" s="257"/>
      <c r="R279" s="257"/>
      <c r="S279" s="257"/>
      <c r="T279" s="25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9" t="s">
        <v>164</v>
      </c>
      <c r="AU279" s="259" t="s">
        <v>88</v>
      </c>
      <c r="AV279" s="13" t="s">
        <v>88</v>
      </c>
      <c r="AW279" s="13" t="s">
        <v>34</v>
      </c>
      <c r="AX279" s="13" t="s">
        <v>86</v>
      </c>
      <c r="AY279" s="259" t="s">
        <v>126</v>
      </c>
    </row>
    <row r="280" s="13" customFormat="1">
      <c r="A280" s="13"/>
      <c r="B280" s="248"/>
      <c r="C280" s="249"/>
      <c r="D280" s="250" t="s">
        <v>164</v>
      </c>
      <c r="E280" s="249"/>
      <c r="F280" s="252" t="s">
        <v>501</v>
      </c>
      <c r="G280" s="249"/>
      <c r="H280" s="253">
        <v>160.95599999999999</v>
      </c>
      <c r="I280" s="254"/>
      <c r="J280" s="249"/>
      <c r="K280" s="249"/>
      <c r="L280" s="255"/>
      <c r="M280" s="256"/>
      <c r="N280" s="257"/>
      <c r="O280" s="257"/>
      <c r="P280" s="257"/>
      <c r="Q280" s="257"/>
      <c r="R280" s="257"/>
      <c r="S280" s="257"/>
      <c r="T280" s="25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9" t="s">
        <v>164</v>
      </c>
      <c r="AU280" s="259" t="s">
        <v>88</v>
      </c>
      <c r="AV280" s="13" t="s">
        <v>88</v>
      </c>
      <c r="AW280" s="13" t="s">
        <v>4</v>
      </c>
      <c r="AX280" s="13" t="s">
        <v>86</v>
      </c>
      <c r="AY280" s="259" t="s">
        <v>126</v>
      </c>
    </row>
    <row r="281" s="2" customFormat="1" ht="16.5" customHeight="1">
      <c r="A281" s="37"/>
      <c r="B281" s="38"/>
      <c r="C281" s="190" t="s">
        <v>502</v>
      </c>
      <c r="D281" s="190" t="s">
        <v>122</v>
      </c>
      <c r="E281" s="191" t="s">
        <v>503</v>
      </c>
      <c r="F281" s="192" t="s">
        <v>504</v>
      </c>
      <c r="G281" s="193" t="s">
        <v>199</v>
      </c>
      <c r="H281" s="194">
        <v>286.31400000000002</v>
      </c>
      <c r="I281" s="195"/>
      <c r="J281" s="196">
        <f>ROUND(I281*H281,2)</f>
        <v>0</v>
      </c>
      <c r="K281" s="197"/>
      <c r="L281" s="198"/>
      <c r="M281" s="199" t="s">
        <v>1</v>
      </c>
      <c r="N281" s="200" t="s">
        <v>43</v>
      </c>
      <c r="O281" s="90"/>
      <c r="P281" s="201">
        <f>O281*H281</f>
        <v>0</v>
      </c>
      <c r="Q281" s="201">
        <v>0.056120000000000003</v>
      </c>
      <c r="R281" s="201">
        <f>Q281*H281</f>
        <v>16.067941680000001</v>
      </c>
      <c r="S281" s="201">
        <v>0</v>
      </c>
      <c r="T281" s="202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03" t="s">
        <v>125</v>
      </c>
      <c r="AT281" s="203" t="s">
        <v>122</v>
      </c>
      <c r="AU281" s="203" t="s">
        <v>88</v>
      </c>
      <c r="AY281" s="16" t="s">
        <v>126</v>
      </c>
      <c r="BE281" s="204">
        <f>IF(N281="základní",J281,0)</f>
        <v>0</v>
      </c>
      <c r="BF281" s="204">
        <f>IF(N281="snížená",J281,0)</f>
        <v>0</v>
      </c>
      <c r="BG281" s="204">
        <f>IF(N281="zákl. přenesená",J281,0)</f>
        <v>0</v>
      </c>
      <c r="BH281" s="204">
        <f>IF(N281="sníž. přenesená",J281,0)</f>
        <v>0</v>
      </c>
      <c r="BI281" s="204">
        <f>IF(N281="nulová",J281,0)</f>
        <v>0</v>
      </c>
      <c r="BJ281" s="16" t="s">
        <v>86</v>
      </c>
      <c r="BK281" s="204">
        <f>ROUND(I281*H281,2)</f>
        <v>0</v>
      </c>
      <c r="BL281" s="16" t="s">
        <v>127</v>
      </c>
      <c r="BM281" s="203" t="s">
        <v>505</v>
      </c>
    </row>
    <row r="282" s="13" customFormat="1">
      <c r="A282" s="13"/>
      <c r="B282" s="248"/>
      <c r="C282" s="249"/>
      <c r="D282" s="250" t="s">
        <v>164</v>
      </c>
      <c r="E282" s="251" t="s">
        <v>1</v>
      </c>
      <c r="F282" s="252" t="s">
        <v>506</v>
      </c>
      <c r="G282" s="249"/>
      <c r="H282" s="253">
        <v>280.69999999999999</v>
      </c>
      <c r="I282" s="254"/>
      <c r="J282" s="249"/>
      <c r="K282" s="249"/>
      <c r="L282" s="255"/>
      <c r="M282" s="256"/>
      <c r="N282" s="257"/>
      <c r="O282" s="257"/>
      <c r="P282" s="257"/>
      <c r="Q282" s="257"/>
      <c r="R282" s="257"/>
      <c r="S282" s="257"/>
      <c r="T282" s="25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9" t="s">
        <v>164</v>
      </c>
      <c r="AU282" s="259" t="s">
        <v>88</v>
      </c>
      <c r="AV282" s="13" t="s">
        <v>88</v>
      </c>
      <c r="AW282" s="13" t="s">
        <v>34</v>
      </c>
      <c r="AX282" s="13" t="s">
        <v>86</v>
      </c>
      <c r="AY282" s="259" t="s">
        <v>126</v>
      </c>
    </row>
    <row r="283" s="13" customFormat="1">
      <c r="A283" s="13"/>
      <c r="B283" s="248"/>
      <c r="C283" s="249"/>
      <c r="D283" s="250" t="s">
        <v>164</v>
      </c>
      <c r="E283" s="249"/>
      <c r="F283" s="252" t="s">
        <v>507</v>
      </c>
      <c r="G283" s="249"/>
      <c r="H283" s="253">
        <v>286.31400000000002</v>
      </c>
      <c r="I283" s="254"/>
      <c r="J283" s="249"/>
      <c r="K283" s="249"/>
      <c r="L283" s="255"/>
      <c r="M283" s="256"/>
      <c r="N283" s="257"/>
      <c r="O283" s="257"/>
      <c r="P283" s="257"/>
      <c r="Q283" s="257"/>
      <c r="R283" s="257"/>
      <c r="S283" s="257"/>
      <c r="T283" s="25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9" t="s">
        <v>164</v>
      </c>
      <c r="AU283" s="259" t="s">
        <v>88</v>
      </c>
      <c r="AV283" s="13" t="s">
        <v>88</v>
      </c>
      <c r="AW283" s="13" t="s">
        <v>4</v>
      </c>
      <c r="AX283" s="13" t="s">
        <v>86</v>
      </c>
      <c r="AY283" s="259" t="s">
        <v>126</v>
      </c>
    </row>
    <row r="284" s="2" customFormat="1" ht="33" customHeight="1">
      <c r="A284" s="37"/>
      <c r="B284" s="38"/>
      <c r="C284" s="238" t="s">
        <v>508</v>
      </c>
      <c r="D284" s="238" t="s">
        <v>159</v>
      </c>
      <c r="E284" s="239" t="s">
        <v>509</v>
      </c>
      <c r="F284" s="240" t="s">
        <v>510</v>
      </c>
      <c r="G284" s="241" t="s">
        <v>199</v>
      </c>
      <c r="H284" s="242">
        <v>7.4000000000000004</v>
      </c>
      <c r="I284" s="243"/>
      <c r="J284" s="244">
        <f>ROUND(I284*H284,2)</f>
        <v>0</v>
      </c>
      <c r="K284" s="245"/>
      <c r="L284" s="43"/>
      <c r="M284" s="246" t="s">
        <v>1</v>
      </c>
      <c r="N284" s="247" t="s">
        <v>43</v>
      </c>
      <c r="O284" s="90"/>
      <c r="P284" s="201">
        <f>O284*H284</f>
        <v>0</v>
      </c>
      <c r="Q284" s="201">
        <v>0.1295</v>
      </c>
      <c r="R284" s="201">
        <f>Q284*H284</f>
        <v>0.95830000000000004</v>
      </c>
      <c r="S284" s="201">
        <v>0</v>
      </c>
      <c r="T284" s="202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03" t="s">
        <v>127</v>
      </c>
      <c r="AT284" s="203" t="s">
        <v>159</v>
      </c>
      <c r="AU284" s="203" t="s">
        <v>88</v>
      </c>
      <c r="AY284" s="16" t="s">
        <v>126</v>
      </c>
      <c r="BE284" s="204">
        <f>IF(N284="základní",J284,0)</f>
        <v>0</v>
      </c>
      <c r="BF284" s="204">
        <f>IF(N284="snížená",J284,0)</f>
        <v>0</v>
      </c>
      <c r="BG284" s="204">
        <f>IF(N284="zákl. přenesená",J284,0)</f>
        <v>0</v>
      </c>
      <c r="BH284" s="204">
        <f>IF(N284="sníž. přenesená",J284,0)</f>
        <v>0</v>
      </c>
      <c r="BI284" s="204">
        <f>IF(N284="nulová",J284,0)</f>
        <v>0</v>
      </c>
      <c r="BJ284" s="16" t="s">
        <v>86</v>
      </c>
      <c r="BK284" s="204">
        <f>ROUND(I284*H284,2)</f>
        <v>0</v>
      </c>
      <c r="BL284" s="16" t="s">
        <v>127</v>
      </c>
      <c r="BM284" s="203" t="s">
        <v>511</v>
      </c>
    </row>
    <row r="285" s="13" customFormat="1">
      <c r="A285" s="13"/>
      <c r="B285" s="248"/>
      <c r="C285" s="249"/>
      <c r="D285" s="250" t="s">
        <v>164</v>
      </c>
      <c r="E285" s="251" t="s">
        <v>1</v>
      </c>
      <c r="F285" s="252" t="s">
        <v>512</v>
      </c>
      <c r="G285" s="249"/>
      <c r="H285" s="253">
        <v>7.4000000000000004</v>
      </c>
      <c r="I285" s="254"/>
      <c r="J285" s="249"/>
      <c r="K285" s="249"/>
      <c r="L285" s="255"/>
      <c r="M285" s="256"/>
      <c r="N285" s="257"/>
      <c r="O285" s="257"/>
      <c r="P285" s="257"/>
      <c r="Q285" s="257"/>
      <c r="R285" s="257"/>
      <c r="S285" s="257"/>
      <c r="T285" s="25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9" t="s">
        <v>164</v>
      </c>
      <c r="AU285" s="259" t="s">
        <v>88</v>
      </c>
      <c r="AV285" s="13" t="s">
        <v>88</v>
      </c>
      <c r="AW285" s="13" t="s">
        <v>34</v>
      </c>
      <c r="AX285" s="13" t="s">
        <v>86</v>
      </c>
      <c r="AY285" s="259" t="s">
        <v>126</v>
      </c>
    </row>
    <row r="286" s="2" customFormat="1" ht="16.5" customHeight="1">
      <c r="A286" s="37"/>
      <c r="B286" s="38"/>
      <c r="C286" s="190" t="s">
        <v>513</v>
      </c>
      <c r="D286" s="190" t="s">
        <v>122</v>
      </c>
      <c r="E286" s="191" t="s">
        <v>514</v>
      </c>
      <c r="F286" s="192" t="s">
        <v>515</v>
      </c>
      <c r="G286" s="193" t="s">
        <v>199</v>
      </c>
      <c r="H286" s="194">
        <v>7.5430000000000001</v>
      </c>
      <c r="I286" s="195"/>
      <c r="J286" s="196">
        <f>ROUND(I286*H286,2)</f>
        <v>0</v>
      </c>
      <c r="K286" s="197"/>
      <c r="L286" s="198"/>
      <c r="M286" s="199" t="s">
        <v>1</v>
      </c>
      <c r="N286" s="200" t="s">
        <v>43</v>
      </c>
      <c r="O286" s="90"/>
      <c r="P286" s="201">
        <f>O286*H286</f>
        <v>0</v>
      </c>
      <c r="Q286" s="201">
        <v>0.024</v>
      </c>
      <c r="R286" s="201">
        <f>Q286*H286</f>
        <v>0.181032</v>
      </c>
      <c r="S286" s="201">
        <v>0</v>
      </c>
      <c r="T286" s="202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03" t="s">
        <v>125</v>
      </c>
      <c r="AT286" s="203" t="s">
        <v>122</v>
      </c>
      <c r="AU286" s="203" t="s">
        <v>88</v>
      </c>
      <c r="AY286" s="16" t="s">
        <v>126</v>
      </c>
      <c r="BE286" s="204">
        <f>IF(N286="základní",J286,0)</f>
        <v>0</v>
      </c>
      <c r="BF286" s="204">
        <f>IF(N286="snížená",J286,0)</f>
        <v>0</v>
      </c>
      <c r="BG286" s="204">
        <f>IF(N286="zákl. přenesená",J286,0)</f>
        <v>0</v>
      </c>
      <c r="BH286" s="204">
        <f>IF(N286="sníž. přenesená",J286,0)</f>
        <v>0</v>
      </c>
      <c r="BI286" s="204">
        <f>IF(N286="nulová",J286,0)</f>
        <v>0</v>
      </c>
      <c r="BJ286" s="16" t="s">
        <v>86</v>
      </c>
      <c r="BK286" s="204">
        <f>ROUND(I286*H286,2)</f>
        <v>0</v>
      </c>
      <c r="BL286" s="16" t="s">
        <v>127</v>
      </c>
      <c r="BM286" s="203" t="s">
        <v>516</v>
      </c>
    </row>
    <row r="287" s="13" customFormat="1">
      <c r="A287" s="13"/>
      <c r="B287" s="248"/>
      <c r="C287" s="249"/>
      <c r="D287" s="250" t="s">
        <v>164</v>
      </c>
      <c r="E287" s="249"/>
      <c r="F287" s="252" t="s">
        <v>517</v>
      </c>
      <c r="G287" s="249"/>
      <c r="H287" s="253">
        <v>7.5430000000000001</v>
      </c>
      <c r="I287" s="254"/>
      <c r="J287" s="249"/>
      <c r="K287" s="249"/>
      <c r="L287" s="255"/>
      <c r="M287" s="256"/>
      <c r="N287" s="257"/>
      <c r="O287" s="257"/>
      <c r="P287" s="257"/>
      <c r="Q287" s="257"/>
      <c r="R287" s="257"/>
      <c r="S287" s="257"/>
      <c r="T287" s="25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9" t="s">
        <v>164</v>
      </c>
      <c r="AU287" s="259" t="s">
        <v>88</v>
      </c>
      <c r="AV287" s="13" t="s">
        <v>88</v>
      </c>
      <c r="AW287" s="13" t="s">
        <v>4</v>
      </c>
      <c r="AX287" s="13" t="s">
        <v>86</v>
      </c>
      <c r="AY287" s="259" t="s">
        <v>126</v>
      </c>
    </row>
    <row r="288" s="2" customFormat="1" ht="21.75" customHeight="1">
      <c r="A288" s="37"/>
      <c r="B288" s="38"/>
      <c r="C288" s="238" t="s">
        <v>518</v>
      </c>
      <c r="D288" s="238" t="s">
        <v>159</v>
      </c>
      <c r="E288" s="239" t="s">
        <v>519</v>
      </c>
      <c r="F288" s="240" t="s">
        <v>520</v>
      </c>
      <c r="G288" s="241" t="s">
        <v>168</v>
      </c>
      <c r="H288" s="242">
        <v>2</v>
      </c>
      <c r="I288" s="243"/>
      <c r="J288" s="244">
        <f>ROUND(I288*H288,2)</f>
        <v>0</v>
      </c>
      <c r="K288" s="245"/>
      <c r="L288" s="43"/>
      <c r="M288" s="246" t="s">
        <v>1</v>
      </c>
      <c r="N288" s="247" t="s">
        <v>43</v>
      </c>
      <c r="O288" s="90"/>
      <c r="P288" s="201">
        <f>O288*H288</f>
        <v>0</v>
      </c>
      <c r="Q288" s="201">
        <v>0</v>
      </c>
      <c r="R288" s="201">
        <f>Q288*H288</f>
        <v>0</v>
      </c>
      <c r="S288" s="201">
        <v>0.082000000000000003</v>
      </c>
      <c r="T288" s="202">
        <f>S288*H288</f>
        <v>0.16400000000000001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03" t="s">
        <v>127</v>
      </c>
      <c r="AT288" s="203" t="s">
        <v>159</v>
      </c>
      <c r="AU288" s="203" t="s">
        <v>88</v>
      </c>
      <c r="AY288" s="16" t="s">
        <v>126</v>
      </c>
      <c r="BE288" s="204">
        <f>IF(N288="základní",J288,0)</f>
        <v>0</v>
      </c>
      <c r="BF288" s="204">
        <f>IF(N288="snížená",J288,0)</f>
        <v>0</v>
      </c>
      <c r="BG288" s="204">
        <f>IF(N288="zákl. přenesená",J288,0)</f>
        <v>0</v>
      </c>
      <c r="BH288" s="204">
        <f>IF(N288="sníž. přenesená",J288,0)</f>
        <v>0</v>
      </c>
      <c r="BI288" s="204">
        <f>IF(N288="nulová",J288,0)</f>
        <v>0</v>
      </c>
      <c r="BJ288" s="16" t="s">
        <v>86</v>
      </c>
      <c r="BK288" s="204">
        <f>ROUND(I288*H288,2)</f>
        <v>0</v>
      </c>
      <c r="BL288" s="16" t="s">
        <v>127</v>
      </c>
      <c r="BM288" s="203" t="s">
        <v>521</v>
      </c>
    </row>
    <row r="289" s="2" customFormat="1" ht="21.75" customHeight="1">
      <c r="A289" s="37"/>
      <c r="B289" s="38"/>
      <c r="C289" s="238" t="s">
        <v>522</v>
      </c>
      <c r="D289" s="238" t="s">
        <v>159</v>
      </c>
      <c r="E289" s="239" t="s">
        <v>523</v>
      </c>
      <c r="F289" s="240" t="s">
        <v>524</v>
      </c>
      <c r="G289" s="241" t="s">
        <v>199</v>
      </c>
      <c r="H289" s="242">
        <v>3.5</v>
      </c>
      <c r="I289" s="243"/>
      <c r="J289" s="244">
        <f>ROUND(I289*H289,2)</f>
        <v>0</v>
      </c>
      <c r="K289" s="245"/>
      <c r="L289" s="43"/>
      <c r="M289" s="246" t="s">
        <v>1</v>
      </c>
      <c r="N289" s="247" t="s">
        <v>43</v>
      </c>
      <c r="O289" s="90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03" t="s">
        <v>127</v>
      </c>
      <c r="AT289" s="203" t="s">
        <v>159</v>
      </c>
      <c r="AU289" s="203" t="s">
        <v>88</v>
      </c>
      <c r="AY289" s="16" t="s">
        <v>126</v>
      </c>
      <c r="BE289" s="204">
        <f>IF(N289="základní",J289,0)</f>
        <v>0</v>
      </c>
      <c r="BF289" s="204">
        <f>IF(N289="snížená",J289,0)</f>
        <v>0</v>
      </c>
      <c r="BG289" s="204">
        <f>IF(N289="zákl. přenesená",J289,0)</f>
        <v>0</v>
      </c>
      <c r="BH289" s="204">
        <f>IF(N289="sníž. přenesená",J289,0)</f>
        <v>0</v>
      </c>
      <c r="BI289" s="204">
        <f>IF(N289="nulová",J289,0)</f>
        <v>0</v>
      </c>
      <c r="BJ289" s="16" t="s">
        <v>86</v>
      </c>
      <c r="BK289" s="204">
        <f>ROUND(I289*H289,2)</f>
        <v>0</v>
      </c>
      <c r="BL289" s="16" t="s">
        <v>127</v>
      </c>
      <c r="BM289" s="203" t="s">
        <v>525</v>
      </c>
    </row>
    <row r="290" s="13" customFormat="1">
      <c r="A290" s="13"/>
      <c r="B290" s="248"/>
      <c r="C290" s="249"/>
      <c r="D290" s="250" t="s">
        <v>164</v>
      </c>
      <c r="E290" s="251" t="s">
        <v>1</v>
      </c>
      <c r="F290" s="252" t="s">
        <v>526</v>
      </c>
      <c r="G290" s="249"/>
      <c r="H290" s="253">
        <v>3.5</v>
      </c>
      <c r="I290" s="254"/>
      <c r="J290" s="249"/>
      <c r="K290" s="249"/>
      <c r="L290" s="255"/>
      <c r="M290" s="256"/>
      <c r="N290" s="257"/>
      <c r="O290" s="257"/>
      <c r="P290" s="257"/>
      <c r="Q290" s="257"/>
      <c r="R290" s="257"/>
      <c r="S290" s="257"/>
      <c r="T290" s="25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9" t="s">
        <v>164</v>
      </c>
      <c r="AU290" s="259" t="s">
        <v>88</v>
      </c>
      <c r="AV290" s="13" t="s">
        <v>88</v>
      </c>
      <c r="AW290" s="13" t="s">
        <v>34</v>
      </c>
      <c r="AX290" s="13" t="s">
        <v>86</v>
      </c>
      <c r="AY290" s="259" t="s">
        <v>126</v>
      </c>
    </row>
    <row r="291" s="2" customFormat="1" ht="21.75" customHeight="1">
      <c r="A291" s="37"/>
      <c r="B291" s="38"/>
      <c r="C291" s="238" t="s">
        <v>527</v>
      </c>
      <c r="D291" s="238" t="s">
        <v>159</v>
      </c>
      <c r="E291" s="239" t="s">
        <v>528</v>
      </c>
      <c r="F291" s="240" t="s">
        <v>529</v>
      </c>
      <c r="G291" s="241" t="s">
        <v>199</v>
      </c>
      <c r="H291" s="242">
        <v>3.5</v>
      </c>
      <c r="I291" s="243"/>
      <c r="J291" s="244">
        <f>ROUND(I291*H291,2)</f>
        <v>0</v>
      </c>
      <c r="K291" s="245"/>
      <c r="L291" s="43"/>
      <c r="M291" s="246" t="s">
        <v>1</v>
      </c>
      <c r="N291" s="247" t="s">
        <v>43</v>
      </c>
      <c r="O291" s="90"/>
      <c r="P291" s="201">
        <f>O291*H291</f>
        <v>0</v>
      </c>
      <c r="Q291" s="201">
        <v>0</v>
      </c>
      <c r="R291" s="201">
        <f>Q291*H291</f>
        <v>0</v>
      </c>
      <c r="S291" s="201">
        <v>0</v>
      </c>
      <c r="T291" s="202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03" t="s">
        <v>127</v>
      </c>
      <c r="AT291" s="203" t="s">
        <v>159</v>
      </c>
      <c r="AU291" s="203" t="s">
        <v>88</v>
      </c>
      <c r="AY291" s="16" t="s">
        <v>126</v>
      </c>
      <c r="BE291" s="204">
        <f>IF(N291="základní",J291,0)</f>
        <v>0</v>
      </c>
      <c r="BF291" s="204">
        <f>IF(N291="snížená",J291,0)</f>
        <v>0</v>
      </c>
      <c r="BG291" s="204">
        <f>IF(N291="zákl. přenesená",J291,0)</f>
        <v>0</v>
      </c>
      <c r="BH291" s="204">
        <f>IF(N291="sníž. přenesená",J291,0)</f>
        <v>0</v>
      </c>
      <c r="BI291" s="204">
        <f>IF(N291="nulová",J291,0)</f>
        <v>0</v>
      </c>
      <c r="BJ291" s="16" t="s">
        <v>86</v>
      </c>
      <c r="BK291" s="204">
        <f>ROUND(I291*H291,2)</f>
        <v>0</v>
      </c>
      <c r="BL291" s="16" t="s">
        <v>127</v>
      </c>
      <c r="BM291" s="203" t="s">
        <v>530</v>
      </c>
    </row>
    <row r="292" s="2" customFormat="1" ht="21.75" customHeight="1">
      <c r="A292" s="37"/>
      <c r="B292" s="38"/>
      <c r="C292" s="238" t="s">
        <v>531</v>
      </c>
      <c r="D292" s="238" t="s">
        <v>159</v>
      </c>
      <c r="E292" s="239" t="s">
        <v>532</v>
      </c>
      <c r="F292" s="240" t="s">
        <v>533</v>
      </c>
      <c r="G292" s="241" t="s">
        <v>199</v>
      </c>
      <c r="H292" s="242">
        <v>3.5</v>
      </c>
      <c r="I292" s="243"/>
      <c r="J292" s="244">
        <f>ROUND(I292*H292,2)</f>
        <v>0</v>
      </c>
      <c r="K292" s="245"/>
      <c r="L292" s="43"/>
      <c r="M292" s="246" t="s">
        <v>1</v>
      </c>
      <c r="N292" s="247" t="s">
        <v>43</v>
      </c>
      <c r="O292" s="90"/>
      <c r="P292" s="201">
        <f>O292*H292</f>
        <v>0</v>
      </c>
      <c r="Q292" s="201">
        <v>0.00027999999999999998</v>
      </c>
      <c r="R292" s="201">
        <f>Q292*H292</f>
        <v>0.00097999999999999997</v>
      </c>
      <c r="S292" s="201">
        <v>0</v>
      </c>
      <c r="T292" s="202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03" t="s">
        <v>127</v>
      </c>
      <c r="AT292" s="203" t="s">
        <v>159</v>
      </c>
      <c r="AU292" s="203" t="s">
        <v>88</v>
      </c>
      <c r="AY292" s="16" t="s">
        <v>126</v>
      </c>
      <c r="BE292" s="204">
        <f>IF(N292="základní",J292,0)</f>
        <v>0</v>
      </c>
      <c r="BF292" s="204">
        <f>IF(N292="snížená",J292,0)</f>
        <v>0</v>
      </c>
      <c r="BG292" s="204">
        <f>IF(N292="zákl. přenesená",J292,0)</f>
        <v>0</v>
      </c>
      <c r="BH292" s="204">
        <f>IF(N292="sníž. přenesená",J292,0)</f>
        <v>0</v>
      </c>
      <c r="BI292" s="204">
        <f>IF(N292="nulová",J292,0)</f>
        <v>0</v>
      </c>
      <c r="BJ292" s="16" t="s">
        <v>86</v>
      </c>
      <c r="BK292" s="204">
        <f>ROUND(I292*H292,2)</f>
        <v>0</v>
      </c>
      <c r="BL292" s="16" t="s">
        <v>127</v>
      </c>
      <c r="BM292" s="203" t="s">
        <v>534</v>
      </c>
    </row>
    <row r="293" s="2" customFormat="1" ht="21.75" customHeight="1">
      <c r="A293" s="37"/>
      <c r="B293" s="38"/>
      <c r="C293" s="238" t="s">
        <v>535</v>
      </c>
      <c r="D293" s="238" t="s">
        <v>159</v>
      </c>
      <c r="E293" s="239" t="s">
        <v>536</v>
      </c>
      <c r="F293" s="240" t="s">
        <v>537</v>
      </c>
      <c r="G293" s="241" t="s">
        <v>199</v>
      </c>
      <c r="H293" s="242">
        <v>3.5</v>
      </c>
      <c r="I293" s="243"/>
      <c r="J293" s="244">
        <f>ROUND(I293*H293,2)</f>
        <v>0</v>
      </c>
      <c r="K293" s="245"/>
      <c r="L293" s="43"/>
      <c r="M293" s="246" t="s">
        <v>1</v>
      </c>
      <c r="N293" s="247" t="s">
        <v>43</v>
      </c>
      <c r="O293" s="90"/>
      <c r="P293" s="201">
        <f>O293*H293</f>
        <v>0</v>
      </c>
      <c r="Q293" s="201">
        <v>0</v>
      </c>
      <c r="R293" s="201">
        <f>Q293*H293</f>
        <v>0</v>
      </c>
      <c r="S293" s="201">
        <v>0</v>
      </c>
      <c r="T293" s="202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03" t="s">
        <v>127</v>
      </c>
      <c r="AT293" s="203" t="s">
        <v>159</v>
      </c>
      <c r="AU293" s="203" t="s">
        <v>88</v>
      </c>
      <c r="AY293" s="16" t="s">
        <v>126</v>
      </c>
      <c r="BE293" s="204">
        <f>IF(N293="základní",J293,0)</f>
        <v>0</v>
      </c>
      <c r="BF293" s="204">
        <f>IF(N293="snížená",J293,0)</f>
        <v>0</v>
      </c>
      <c r="BG293" s="204">
        <f>IF(N293="zákl. přenesená",J293,0)</f>
        <v>0</v>
      </c>
      <c r="BH293" s="204">
        <f>IF(N293="sníž. přenesená",J293,0)</f>
        <v>0</v>
      </c>
      <c r="BI293" s="204">
        <f>IF(N293="nulová",J293,0)</f>
        <v>0</v>
      </c>
      <c r="BJ293" s="16" t="s">
        <v>86</v>
      </c>
      <c r="BK293" s="204">
        <f>ROUND(I293*H293,2)</f>
        <v>0</v>
      </c>
      <c r="BL293" s="16" t="s">
        <v>127</v>
      </c>
      <c r="BM293" s="203" t="s">
        <v>538</v>
      </c>
    </row>
    <row r="294" s="2" customFormat="1" ht="16.5" customHeight="1">
      <c r="A294" s="37"/>
      <c r="B294" s="38"/>
      <c r="C294" s="238" t="s">
        <v>539</v>
      </c>
      <c r="D294" s="238" t="s">
        <v>159</v>
      </c>
      <c r="E294" s="239" t="s">
        <v>540</v>
      </c>
      <c r="F294" s="240" t="s">
        <v>541</v>
      </c>
      <c r="G294" s="241" t="s">
        <v>205</v>
      </c>
      <c r="H294" s="242">
        <v>5</v>
      </c>
      <c r="I294" s="243"/>
      <c r="J294" s="244">
        <f>ROUND(I294*H294,2)</f>
        <v>0</v>
      </c>
      <c r="K294" s="245"/>
      <c r="L294" s="43"/>
      <c r="M294" s="246" t="s">
        <v>1</v>
      </c>
      <c r="N294" s="247" t="s">
        <v>43</v>
      </c>
      <c r="O294" s="90"/>
      <c r="P294" s="201">
        <f>O294*H294</f>
        <v>0</v>
      </c>
      <c r="Q294" s="201">
        <v>0</v>
      </c>
      <c r="R294" s="201">
        <f>Q294*H294</f>
        <v>0</v>
      </c>
      <c r="S294" s="201">
        <v>2.5</v>
      </c>
      <c r="T294" s="202">
        <f>S294*H294</f>
        <v>12.5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03" t="s">
        <v>127</v>
      </c>
      <c r="AT294" s="203" t="s">
        <v>159</v>
      </c>
      <c r="AU294" s="203" t="s">
        <v>88</v>
      </c>
      <c r="AY294" s="16" t="s">
        <v>126</v>
      </c>
      <c r="BE294" s="204">
        <f>IF(N294="základní",J294,0)</f>
        <v>0</v>
      </c>
      <c r="BF294" s="204">
        <f>IF(N294="snížená",J294,0)</f>
        <v>0</v>
      </c>
      <c r="BG294" s="204">
        <f>IF(N294="zákl. přenesená",J294,0)</f>
        <v>0</v>
      </c>
      <c r="BH294" s="204">
        <f>IF(N294="sníž. přenesená",J294,0)</f>
        <v>0</v>
      </c>
      <c r="BI294" s="204">
        <f>IF(N294="nulová",J294,0)</f>
        <v>0</v>
      </c>
      <c r="BJ294" s="16" t="s">
        <v>86</v>
      </c>
      <c r="BK294" s="204">
        <f>ROUND(I294*H294,2)</f>
        <v>0</v>
      </c>
      <c r="BL294" s="16" t="s">
        <v>127</v>
      </c>
      <c r="BM294" s="203" t="s">
        <v>542</v>
      </c>
    </row>
    <row r="295" s="13" customFormat="1">
      <c r="A295" s="13"/>
      <c r="B295" s="248"/>
      <c r="C295" s="249"/>
      <c r="D295" s="250" t="s">
        <v>164</v>
      </c>
      <c r="E295" s="251" t="s">
        <v>1</v>
      </c>
      <c r="F295" s="252" t="s">
        <v>543</v>
      </c>
      <c r="G295" s="249"/>
      <c r="H295" s="253">
        <v>5</v>
      </c>
      <c r="I295" s="254"/>
      <c r="J295" s="249"/>
      <c r="K295" s="249"/>
      <c r="L295" s="255"/>
      <c r="M295" s="256"/>
      <c r="N295" s="257"/>
      <c r="O295" s="257"/>
      <c r="P295" s="257"/>
      <c r="Q295" s="257"/>
      <c r="R295" s="257"/>
      <c r="S295" s="257"/>
      <c r="T295" s="25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9" t="s">
        <v>164</v>
      </c>
      <c r="AU295" s="259" t="s">
        <v>88</v>
      </c>
      <c r="AV295" s="13" t="s">
        <v>88</v>
      </c>
      <c r="AW295" s="13" t="s">
        <v>34</v>
      </c>
      <c r="AX295" s="13" t="s">
        <v>86</v>
      </c>
      <c r="AY295" s="259" t="s">
        <v>126</v>
      </c>
    </row>
    <row r="296" s="2" customFormat="1" ht="33" customHeight="1">
      <c r="A296" s="37"/>
      <c r="B296" s="38"/>
      <c r="C296" s="238" t="s">
        <v>544</v>
      </c>
      <c r="D296" s="238" t="s">
        <v>159</v>
      </c>
      <c r="E296" s="239" t="s">
        <v>545</v>
      </c>
      <c r="F296" s="240" t="s">
        <v>546</v>
      </c>
      <c r="G296" s="241" t="s">
        <v>199</v>
      </c>
      <c r="H296" s="242">
        <v>119.5</v>
      </c>
      <c r="I296" s="243"/>
      <c r="J296" s="244">
        <f>ROUND(I296*H296,2)</f>
        <v>0</v>
      </c>
      <c r="K296" s="245"/>
      <c r="L296" s="43"/>
      <c r="M296" s="246" t="s">
        <v>1</v>
      </c>
      <c r="N296" s="247" t="s">
        <v>43</v>
      </c>
      <c r="O296" s="90"/>
      <c r="P296" s="201">
        <f>O296*H296</f>
        <v>0</v>
      </c>
      <c r="Q296" s="201">
        <v>0</v>
      </c>
      <c r="R296" s="201">
        <f>Q296*H296</f>
        <v>0</v>
      </c>
      <c r="S296" s="201">
        <v>0</v>
      </c>
      <c r="T296" s="202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03" t="s">
        <v>127</v>
      </c>
      <c r="AT296" s="203" t="s">
        <v>159</v>
      </c>
      <c r="AU296" s="203" t="s">
        <v>88</v>
      </c>
      <c r="AY296" s="16" t="s">
        <v>126</v>
      </c>
      <c r="BE296" s="204">
        <f>IF(N296="základní",J296,0)</f>
        <v>0</v>
      </c>
      <c r="BF296" s="204">
        <f>IF(N296="snížená",J296,0)</f>
        <v>0</v>
      </c>
      <c r="BG296" s="204">
        <f>IF(N296="zákl. přenesená",J296,0)</f>
        <v>0</v>
      </c>
      <c r="BH296" s="204">
        <f>IF(N296="sníž. přenesená",J296,0)</f>
        <v>0</v>
      </c>
      <c r="BI296" s="204">
        <f>IF(N296="nulová",J296,0)</f>
        <v>0</v>
      </c>
      <c r="BJ296" s="16" t="s">
        <v>86</v>
      </c>
      <c r="BK296" s="204">
        <f>ROUND(I296*H296,2)</f>
        <v>0</v>
      </c>
      <c r="BL296" s="16" t="s">
        <v>127</v>
      </c>
      <c r="BM296" s="203" t="s">
        <v>547</v>
      </c>
    </row>
    <row r="297" s="13" customFormat="1">
      <c r="A297" s="13"/>
      <c r="B297" s="248"/>
      <c r="C297" s="249"/>
      <c r="D297" s="250" t="s">
        <v>164</v>
      </c>
      <c r="E297" s="251" t="s">
        <v>1</v>
      </c>
      <c r="F297" s="252" t="s">
        <v>548</v>
      </c>
      <c r="G297" s="249"/>
      <c r="H297" s="253">
        <v>40</v>
      </c>
      <c r="I297" s="254"/>
      <c r="J297" s="249"/>
      <c r="K297" s="249"/>
      <c r="L297" s="255"/>
      <c r="M297" s="256"/>
      <c r="N297" s="257"/>
      <c r="O297" s="257"/>
      <c r="P297" s="257"/>
      <c r="Q297" s="257"/>
      <c r="R297" s="257"/>
      <c r="S297" s="257"/>
      <c r="T297" s="258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9" t="s">
        <v>164</v>
      </c>
      <c r="AU297" s="259" t="s">
        <v>88</v>
      </c>
      <c r="AV297" s="13" t="s">
        <v>88</v>
      </c>
      <c r="AW297" s="13" t="s">
        <v>34</v>
      </c>
      <c r="AX297" s="13" t="s">
        <v>78</v>
      </c>
      <c r="AY297" s="259" t="s">
        <v>126</v>
      </c>
    </row>
    <row r="298" s="13" customFormat="1">
      <c r="A298" s="13"/>
      <c r="B298" s="248"/>
      <c r="C298" s="249"/>
      <c r="D298" s="250" t="s">
        <v>164</v>
      </c>
      <c r="E298" s="251" t="s">
        <v>1</v>
      </c>
      <c r="F298" s="252" t="s">
        <v>549</v>
      </c>
      <c r="G298" s="249"/>
      <c r="H298" s="253">
        <v>6</v>
      </c>
      <c r="I298" s="254"/>
      <c r="J298" s="249"/>
      <c r="K298" s="249"/>
      <c r="L298" s="255"/>
      <c r="M298" s="256"/>
      <c r="N298" s="257"/>
      <c r="O298" s="257"/>
      <c r="P298" s="257"/>
      <c r="Q298" s="257"/>
      <c r="R298" s="257"/>
      <c r="S298" s="257"/>
      <c r="T298" s="25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9" t="s">
        <v>164</v>
      </c>
      <c r="AU298" s="259" t="s">
        <v>88</v>
      </c>
      <c r="AV298" s="13" t="s">
        <v>88</v>
      </c>
      <c r="AW298" s="13" t="s">
        <v>34</v>
      </c>
      <c r="AX298" s="13" t="s">
        <v>78</v>
      </c>
      <c r="AY298" s="259" t="s">
        <v>126</v>
      </c>
    </row>
    <row r="299" s="13" customFormat="1">
      <c r="A299" s="13"/>
      <c r="B299" s="248"/>
      <c r="C299" s="249"/>
      <c r="D299" s="250" t="s">
        <v>164</v>
      </c>
      <c r="E299" s="251" t="s">
        <v>1</v>
      </c>
      <c r="F299" s="252" t="s">
        <v>550</v>
      </c>
      <c r="G299" s="249"/>
      <c r="H299" s="253">
        <v>34</v>
      </c>
      <c r="I299" s="254"/>
      <c r="J299" s="249"/>
      <c r="K299" s="249"/>
      <c r="L299" s="255"/>
      <c r="M299" s="256"/>
      <c r="N299" s="257"/>
      <c r="O299" s="257"/>
      <c r="P299" s="257"/>
      <c r="Q299" s="257"/>
      <c r="R299" s="257"/>
      <c r="S299" s="257"/>
      <c r="T299" s="25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59" t="s">
        <v>164</v>
      </c>
      <c r="AU299" s="259" t="s">
        <v>88</v>
      </c>
      <c r="AV299" s="13" t="s">
        <v>88</v>
      </c>
      <c r="AW299" s="13" t="s">
        <v>34</v>
      </c>
      <c r="AX299" s="13" t="s">
        <v>78</v>
      </c>
      <c r="AY299" s="259" t="s">
        <v>126</v>
      </c>
    </row>
    <row r="300" s="13" customFormat="1">
      <c r="A300" s="13"/>
      <c r="B300" s="248"/>
      <c r="C300" s="249"/>
      <c r="D300" s="250" t="s">
        <v>164</v>
      </c>
      <c r="E300" s="251" t="s">
        <v>1</v>
      </c>
      <c r="F300" s="252" t="s">
        <v>551</v>
      </c>
      <c r="G300" s="249"/>
      <c r="H300" s="253">
        <v>28.5</v>
      </c>
      <c r="I300" s="254"/>
      <c r="J300" s="249"/>
      <c r="K300" s="249"/>
      <c r="L300" s="255"/>
      <c r="M300" s="256"/>
      <c r="N300" s="257"/>
      <c r="O300" s="257"/>
      <c r="P300" s="257"/>
      <c r="Q300" s="257"/>
      <c r="R300" s="257"/>
      <c r="S300" s="257"/>
      <c r="T300" s="25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9" t="s">
        <v>164</v>
      </c>
      <c r="AU300" s="259" t="s">
        <v>88</v>
      </c>
      <c r="AV300" s="13" t="s">
        <v>88</v>
      </c>
      <c r="AW300" s="13" t="s">
        <v>34</v>
      </c>
      <c r="AX300" s="13" t="s">
        <v>78</v>
      </c>
      <c r="AY300" s="259" t="s">
        <v>126</v>
      </c>
    </row>
    <row r="301" s="13" customFormat="1">
      <c r="A301" s="13"/>
      <c r="B301" s="248"/>
      <c r="C301" s="249"/>
      <c r="D301" s="250" t="s">
        <v>164</v>
      </c>
      <c r="E301" s="251" t="s">
        <v>1</v>
      </c>
      <c r="F301" s="252" t="s">
        <v>552</v>
      </c>
      <c r="G301" s="249"/>
      <c r="H301" s="253">
        <v>11</v>
      </c>
      <c r="I301" s="254"/>
      <c r="J301" s="249"/>
      <c r="K301" s="249"/>
      <c r="L301" s="255"/>
      <c r="M301" s="256"/>
      <c r="N301" s="257"/>
      <c r="O301" s="257"/>
      <c r="P301" s="257"/>
      <c r="Q301" s="257"/>
      <c r="R301" s="257"/>
      <c r="S301" s="257"/>
      <c r="T301" s="25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9" t="s">
        <v>164</v>
      </c>
      <c r="AU301" s="259" t="s">
        <v>88</v>
      </c>
      <c r="AV301" s="13" t="s">
        <v>88</v>
      </c>
      <c r="AW301" s="13" t="s">
        <v>34</v>
      </c>
      <c r="AX301" s="13" t="s">
        <v>78</v>
      </c>
      <c r="AY301" s="259" t="s">
        <v>126</v>
      </c>
    </row>
    <row r="302" s="14" customFormat="1">
      <c r="A302" s="14"/>
      <c r="B302" s="260"/>
      <c r="C302" s="261"/>
      <c r="D302" s="250" t="s">
        <v>164</v>
      </c>
      <c r="E302" s="262" t="s">
        <v>1</v>
      </c>
      <c r="F302" s="263" t="s">
        <v>173</v>
      </c>
      <c r="G302" s="261"/>
      <c r="H302" s="264">
        <v>119.5</v>
      </c>
      <c r="I302" s="265"/>
      <c r="J302" s="261"/>
      <c r="K302" s="261"/>
      <c r="L302" s="266"/>
      <c r="M302" s="267"/>
      <c r="N302" s="268"/>
      <c r="O302" s="268"/>
      <c r="P302" s="268"/>
      <c r="Q302" s="268"/>
      <c r="R302" s="268"/>
      <c r="S302" s="268"/>
      <c r="T302" s="269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70" t="s">
        <v>164</v>
      </c>
      <c r="AU302" s="270" t="s">
        <v>88</v>
      </c>
      <c r="AV302" s="14" t="s">
        <v>127</v>
      </c>
      <c r="AW302" s="14" t="s">
        <v>34</v>
      </c>
      <c r="AX302" s="14" t="s">
        <v>86</v>
      </c>
      <c r="AY302" s="270" t="s">
        <v>126</v>
      </c>
    </row>
    <row r="303" s="12" customFormat="1" ht="22.8" customHeight="1">
      <c r="A303" s="12"/>
      <c r="B303" s="222"/>
      <c r="C303" s="223"/>
      <c r="D303" s="224" t="s">
        <v>77</v>
      </c>
      <c r="E303" s="236" t="s">
        <v>553</v>
      </c>
      <c r="F303" s="236" t="s">
        <v>554</v>
      </c>
      <c r="G303" s="223"/>
      <c r="H303" s="223"/>
      <c r="I303" s="226"/>
      <c r="J303" s="237">
        <f>BK303</f>
        <v>0</v>
      </c>
      <c r="K303" s="223"/>
      <c r="L303" s="228"/>
      <c r="M303" s="229"/>
      <c r="N303" s="230"/>
      <c r="O303" s="230"/>
      <c r="P303" s="231">
        <f>SUM(P304:P321)</f>
        <v>0</v>
      </c>
      <c r="Q303" s="230"/>
      <c r="R303" s="231">
        <f>SUM(R304:R321)</f>
        <v>0</v>
      </c>
      <c r="S303" s="230"/>
      <c r="T303" s="232">
        <f>SUM(T304:T321)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33" t="s">
        <v>86</v>
      </c>
      <c r="AT303" s="234" t="s">
        <v>77</v>
      </c>
      <c r="AU303" s="234" t="s">
        <v>86</v>
      </c>
      <c r="AY303" s="233" t="s">
        <v>126</v>
      </c>
      <c r="BK303" s="235">
        <f>SUM(BK304:BK321)</f>
        <v>0</v>
      </c>
    </row>
    <row r="304" s="2" customFormat="1" ht="21.75" customHeight="1">
      <c r="A304" s="37"/>
      <c r="B304" s="38"/>
      <c r="C304" s="238" t="s">
        <v>555</v>
      </c>
      <c r="D304" s="238" t="s">
        <v>159</v>
      </c>
      <c r="E304" s="239" t="s">
        <v>556</v>
      </c>
      <c r="F304" s="240" t="s">
        <v>557</v>
      </c>
      <c r="G304" s="241" t="s">
        <v>261</v>
      </c>
      <c r="H304" s="242">
        <v>55.880000000000003</v>
      </c>
      <c r="I304" s="243"/>
      <c r="J304" s="244">
        <f>ROUND(I304*H304,2)</f>
        <v>0</v>
      </c>
      <c r="K304" s="245"/>
      <c r="L304" s="43"/>
      <c r="M304" s="246" t="s">
        <v>1</v>
      </c>
      <c r="N304" s="247" t="s">
        <v>43</v>
      </c>
      <c r="O304" s="90"/>
      <c r="P304" s="201">
        <f>O304*H304</f>
        <v>0</v>
      </c>
      <c r="Q304" s="201">
        <v>0</v>
      </c>
      <c r="R304" s="201">
        <f>Q304*H304</f>
        <v>0</v>
      </c>
      <c r="S304" s="201">
        <v>0</v>
      </c>
      <c r="T304" s="202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03" t="s">
        <v>127</v>
      </c>
      <c r="AT304" s="203" t="s">
        <v>159</v>
      </c>
      <c r="AU304" s="203" t="s">
        <v>88</v>
      </c>
      <c r="AY304" s="16" t="s">
        <v>126</v>
      </c>
      <c r="BE304" s="204">
        <f>IF(N304="základní",J304,0)</f>
        <v>0</v>
      </c>
      <c r="BF304" s="204">
        <f>IF(N304="snížená",J304,0)</f>
        <v>0</v>
      </c>
      <c r="BG304" s="204">
        <f>IF(N304="zákl. přenesená",J304,0)</f>
        <v>0</v>
      </c>
      <c r="BH304" s="204">
        <f>IF(N304="sníž. přenesená",J304,0)</f>
        <v>0</v>
      </c>
      <c r="BI304" s="204">
        <f>IF(N304="nulová",J304,0)</f>
        <v>0</v>
      </c>
      <c r="BJ304" s="16" t="s">
        <v>86</v>
      </c>
      <c r="BK304" s="204">
        <f>ROUND(I304*H304,2)</f>
        <v>0</v>
      </c>
      <c r="BL304" s="16" t="s">
        <v>127</v>
      </c>
      <c r="BM304" s="203" t="s">
        <v>558</v>
      </c>
    </row>
    <row r="305" s="13" customFormat="1">
      <c r="A305" s="13"/>
      <c r="B305" s="248"/>
      <c r="C305" s="249"/>
      <c r="D305" s="250" t="s">
        <v>164</v>
      </c>
      <c r="E305" s="251" t="s">
        <v>1</v>
      </c>
      <c r="F305" s="252" t="s">
        <v>559</v>
      </c>
      <c r="G305" s="249"/>
      <c r="H305" s="253">
        <v>55.880000000000003</v>
      </c>
      <c r="I305" s="254"/>
      <c r="J305" s="249"/>
      <c r="K305" s="249"/>
      <c r="L305" s="255"/>
      <c r="M305" s="256"/>
      <c r="N305" s="257"/>
      <c r="O305" s="257"/>
      <c r="P305" s="257"/>
      <c r="Q305" s="257"/>
      <c r="R305" s="257"/>
      <c r="S305" s="257"/>
      <c r="T305" s="258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9" t="s">
        <v>164</v>
      </c>
      <c r="AU305" s="259" t="s">
        <v>88</v>
      </c>
      <c r="AV305" s="13" t="s">
        <v>88</v>
      </c>
      <c r="AW305" s="13" t="s">
        <v>34</v>
      </c>
      <c r="AX305" s="13" t="s">
        <v>86</v>
      </c>
      <c r="AY305" s="259" t="s">
        <v>126</v>
      </c>
    </row>
    <row r="306" s="2" customFormat="1" ht="21.75" customHeight="1">
      <c r="A306" s="37"/>
      <c r="B306" s="38"/>
      <c r="C306" s="238" t="s">
        <v>560</v>
      </c>
      <c r="D306" s="238" t="s">
        <v>159</v>
      </c>
      <c r="E306" s="239" t="s">
        <v>561</v>
      </c>
      <c r="F306" s="240" t="s">
        <v>562</v>
      </c>
      <c r="G306" s="241" t="s">
        <v>261</v>
      </c>
      <c r="H306" s="242">
        <v>502.92000000000002</v>
      </c>
      <c r="I306" s="243"/>
      <c r="J306" s="244">
        <f>ROUND(I306*H306,2)</f>
        <v>0</v>
      </c>
      <c r="K306" s="245"/>
      <c r="L306" s="43"/>
      <c r="M306" s="246" t="s">
        <v>1</v>
      </c>
      <c r="N306" s="247" t="s">
        <v>43</v>
      </c>
      <c r="O306" s="90"/>
      <c r="P306" s="201">
        <f>O306*H306</f>
        <v>0</v>
      </c>
      <c r="Q306" s="201">
        <v>0</v>
      </c>
      <c r="R306" s="201">
        <f>Q306*H306</f>
        <v>0</v>
      </c>
      <c r="S306" s="201">
        <v>0</v>
      </c>
      <c r="T306" s="202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03" t="s">
        <v>127</v>
      </c>
      <c r="AT306" s="203" t="s">
        <v>159</v>
      </c>
      <c r="AU306" s="203" t="s">
        <v>88</v>
      </c>
      <c r="AY306" s="16" t="s">
        <v>126</v>
      </c>
      <c r="BE306" s="204">
        <f>IF(N306="základní",J306,0)</f>
        <v>0</v>
      </c>
      <c r="BF306" s="204">
        <f>IF(N306="snížená",J306,0)</f>
        <v>0</v>
      </c>
      <c r="BG306" s="204">
        <f>IF(N306="zákl. přenesená",J306,0)</f>
        <v>0</v>
      </c>
      <c r="BH306" s="204">
        <f>IF(N306="sníž. přenesená",J306,0)</f>
        <v>0</v>
      </c>
      <c r="BI306" s="204">
        <f>IF(N306="nulová",J306,0)</f>
        <v>0</v>
      </c>
      <c r="BJ306" s="16" t="s">
        <v>86</v>
      </c>
      <c r="BK306" s="204">
        <f>ROUND(I306*H306,2)</f>
        <v>0</v>
      </c>
      <c r="BL306" s="16" t="s">
        <v>127</v>
      </c>
      <c r="BM306" s="203" t="s">
        <v>563</v>
      </c>
    </row>
    <row r="307" s="2" customFormat="1">
      <c r="A307" s="37"/>
      <c r="B307" s="38"/>
      <c r="C307" s="39"/>
      <c r="D307" s="250" t="s">
        <v>564</v>
      </c>
      <c r="E307" s="39"/>
      <c r="F307" s="271" t="s">
        <v>565</v>
      </c>
      <c r="G307" s="39"/>
      <c r="H307" s="39"/>
      <c r="I307" s="272"/>
      <c r="J307" s="39"/>
      <c r="K307" s="39"/>
      <c r="L307" s="43"/>
      <c r="M307" s="273"/>
      <c r="N307" s="274"/>
      <c r="O307" s="90"/>
      <c r="P307" s="90"/>
      <c r="Q307" s="90"/>
      <c r="R307" s="90"/>
      <c r="S307" s="90"/>
      <c r="T307" s="91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T307" s="16" t="s">
        <v>564</v>
      </c>
      <c r="AU307" s="16" t="s">
        <v>88</v>
      </c>
    </row>
    <row r="308" s="13" customFormat="1">
      <c r="A308" s="13"/>
      <c r="B308" s="248"/>
      <c r="C308" s="249"/>
      <c r="D308" s="250" t="s">
        <v>164</v>
      </c>
      <c r="E308" s="249"/>
      <c r="F308" s="252" t="s">
        <v>566</v>
      </c>
      <c r="G308" s="249"/>
      <c r="H308" s="253">
        <v>502.92000000000002</v>
      </c>
      <c r="I308" s="254"/>
      <c r="J308" s="249"/>
      <c r="K308" s="249"/>
      <c r="L308" s="255"/>
      <c r="M308" s="256"/>
      <c r="N308" s="257"/>
      <c r="O308" s="257"/>
      <c r="P308" s="257"/>
      <c r="Q308" s="257"/>
      <c r="R308" s="257"/>
      <c r="S308" s="257"/>
      <c r="T308" s="258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9" t="s">
        <v>164</v>
      </c>
      <c r="AU308" s="259" t="s">
        <v>88</v>
      </c>
      <c r="AV308" s="13" t="s">
        <v>88</v>
      </c>
      <c r="AW308" s="13" t="s">
        <v>4</v>
      </c>
      <c r="AX308" s="13" t="s">
        <v>86</v>
      </c>
      <c r="AY308" s="259" t="s">
        <v>126</v>
      </c>
    </row>
    <row r="309" s="2" customFormat="1" ht="21.75" customHeight="1">
      <c r="A309" s="37"/>
      <c r="B309" s="38"/>
      <c r="C309" s="238" t="s">
        <v>567</v>
      </c>
      <c r="D309" s="238" t="s">
        <v>159</v>
      </c>
      <c r="E309" s="239" t="s">
        <v>568</v>
      </c>
      <c r="F309" s="240" t="s">
        <v>569</v>
      </c>
      <c r="G309" s="241" t="s">
        <v>261</v>
      </c>
      <c r="H309" s="242">
        <v>55.880000000000003</v>
      </c>
      <c r="I309" s="243"/>
      <c r="J309" s="244">
        <f>ROUND(I309*H309,2)</f>
        <v>0</v>
      </c>
      <c r="K309" s="245"/>
      <c r="L309" s="43"/>
      <c r="M309" s="246" t="s">
        <v>1</v>
      </c>
      <c r="N309" s="247" t="s">
        <v>43</v>
      </c>
      <c r="O309" s="90"/>
      <c r="P309" s="201">
        <f>O309*H309</f>
        <v>0</v>
      </c>
      <c r="Q309" s="201">
        <v>0</v>
      </c>
      <c r="R309" s="201">
        <f>Q309*H309</f>
        <v>0</v>
      </c>
      <c r="S309" s="201">
        <v>0</v>
      </c>
      <c r="T309" s="202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03" t="s">
        <v>127</v>
      </c>
      <c r="AT309" s="203" t="s">
        <v>159</v>
      </c>
      <c r="AU309" s="203" t="s">
        <v>88</v>
      </c>
      <c r="AY309" s="16" t="s">
        <v>126</v>
      </c>
      <c r="BE309" s="204">
        <f>IF(N309="základní",J309,0)</f>
        <v>0</v>
      </c>
      <c r="BF309" s="204">
        <f>IF(N309="snížená",J309,0)</f>
        <v>0</v>
      </c>
      <c r="BG309" s="204">
        <f>IF(N309="zákl. přenesená",J309,0)</f>
        <v>0</v>
      </c>
      <c r="BH309" s="204">
        <f>IF(N309="sníž. přenesená",J309,0)</f>
        <v>0</v>
      </c>
      <c r="BI309" s="204">
        <f>IF(N309="nulová",J309,0)</f>
        <v>0</v>
      </c>
      <c r="BJ309" s="16" t="s">
        <v>86</v>
      </c>
      <c r="BK309" s="204">
        <f>ROUND(I309*H309,2)</f>
        <v>0</v>
      </c>
      <c r="BL309" s="16" t="s">
        <v>127</v>
      </c>
      <c r="BM309" s="203" t="s">
        <v>570</v>
      </c>
    </row>
    <row r="310" s="2" customFormat="1" ht="33" customHeight="1">
      <c r="A310" s="37"/>
      <c r="B310" s="38"/>
      <c r="C310" s="238" t="s">
        <v>571</v>
      </c>
      <c r="D310" s="238" t="s">
        <v>159</v>
      </c>
      <c r="E310" s="239" t="s">
        <v>572</v>
      </c>
      <c r="F310" s="240" t="s">
        <v>573</v>
      </c>
      <c r="G310" s="241" t="s">
        <v>261</v>
      </c>
      <c r="H310" s="242">
        <v>55.880000000000003</v>
      </c>
      <c r="I310" s="243"/>
      <c r="J310" s="244">
        <f>ROUND(I310*H310,2)</f>
        <v>0</v>
      </c>
      <c r="K310" s="245"/>
      <c r="L310" s="43"/>
      <c r="M310" s="246" t="s">
        <v>1</v>
      </c>
      <c r="N310" s="247" t="s">
        <v>43</v>
      </c>
      <c r="O310" s="90"/>
      <c r="P310" s="201">
        <f>O310*H310</f>
        <v>0</v>
      </c>
      <c r="Q310" s="201">
        <v>0</v>
      </c>
      <c r="R310" s="201">
        <f>Q310*H310</f>
        <v>0</v>
      </c>
      <c r="S310" s="201">
        <v>0</v>
      </c>
      <c r="T310" s="202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03" t="s">
        <v>127</v>
      </c>
      <c r="AT310" s="203" t="s">
        <v>159</v>
      </c>
      <c r="AU310" s="203" t="s">
        <v>88</v>
      </c>
      <c r="AY310" s="16" t="s">
        <v>126</v>
      </c>
      <c r="BE310" s="204">
        <f>IF(N310="základní",J310,0)</f>
        <v>0</v>
      </c>
      <c r="BF310" s="204">
        <f>IF(N310="snížená",J310,0)</f>
        <v>0</v>
      </c>
      <c r="BG310" s="204">
        <f>IF(N310="zákl. přenesená",J310,0)</f>
        <v>0</v>
      </c>
      <c r="BH310" s="204">
        <f>IF(N310="sníž. přenesená",J310,0)</f>
        <v>0</v>
      </c>
      <c r="BI310" s="204">
        <f>IF(N310="nulová",J310,0)</f>
        <v>0</v>
      </c>
      <c r="BJ310" s="16" t="s">
        <v>86</v>
      </c>
      <c r="BK310" s="204">
        <f>ROUND(I310*H310,2)</f>
        <v>0</v>
      </c>
      <c r="BL310" s="16" t="s">
        <v>127</v>
      </c>
      <c r="BM310" s="203" t="s">
        <v>574</v>
      </c>
    </row>
    <row r="311" s="2" customFormat="1" ht="16.5" customHeight="1">
      <c r="A311" s="37"/>
      <c r="B311" s="38"/>
      <c r="C311" s="238" t="s">
        <v>575</v>
      </c>
      <c r="D311" s="238" t="s">
        <v>159</v>
      </c>
      <c r="E311" s="239" t="s">
        <v>576</v>
      </c>
      <c r="F311" s="240" t="s">
        <v>577</v>
      </c>
      <c r="G311" s="241" t="s">
        <v>261</v>
      </c>
      <c r="H311" s="242">
        <v>83.837000000000003</v>
      </c>
      <c r="I311" s="243"/>
      <c r="J311" s="244">
        <f>ROUND(I311*H311,2)</f>
        <v>0</v>
      </c>
      <c r="K311" s="245"/>
      <c r="L311" s="43"/>
      <c r="M311" s="246" t="s">
        <v>1</v>
      </c>
      <c r="N311" s="247" t="s">
        <v>43</v>
      </c>
      <c r="O311" s="90"/>
      <c r="P311" s="201">
        <f>O311*H311</f>
        <v>0</v>
      </c>
      <c r="Q311" s="201">
        <v>0</v>
      </c>
      <c r="R311" s="201">
        <f>Q311*H311</f>
        <v>0</v>
      </c>
      <c r="S311" s="201">
        <v>0</v>
      </c>
      <c r="T311" s="202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203" t="s">
        <v>127</v>
      </c>
      <c r="AT311" s="203" t="s">
        <v>159</v>
      </c>
      <c r="AU311" s="203" t="s">
        <v>88</v>
      </c>
      <c r="AY311" s="16" t="s">
        <v>126</v>
      </c>
      <c r="BE311" s="204">
        <f>IF(N311="základní",J311,0)</f>
        <v>0</v>
      </c>
      <c r="BF311" s="204">
        <f>IF(N311="snížená",J311,0)</f>
        <v>0</v>
      </c>
      <c r="BG311" s="204">
        <f>IF(N311="zákl. přenesená",J311,0)</f>
        <v>0</v>
      </c>
      <c r="BH311" s="204">
        <f>IF(N311="sníž. přenesená",J311,0)</f>
        <v>0</v>
      </c>
      <c r="BI311" s="204">
        <f>IF(N311="nulová",J311,0)</f>
        <v>0</v>
      </c>
      <c r="BJ311" s="16" t="s">
        <v>86</v>
      </c>
      <c r="BK311" s="204">
        <f>ROUND(I311*H311,2)</f>
        <v>0</v>
      </c>
      <c r="BL311" s="16" t="s">
        <v>127</v>
      </c>
      <c r="BM311" s="203" t="s">
        <v>578</v>
      </c>
    </row>
    <row r="312" s="13" customFormat="1">
      <c r="A312" s="13"/>
      <c r="B312" s="248"/>
      <c r="C312" s="249"/>
      <c r="D312" s="250" t="s">
        <v>164</v>
      </c>
      <c r="E312" s="251" t="s">
        <v>1</v>
      </c>
      <c r="F312" s="252" t="s">
        <v>579</v>
      </c>
      <c r="G312" s="249"/>
      <c r="H312" s="253">
        <v>17.850000000000001</v>
      </c>
      <c r="I312" s="254"/>
      <c r="J312" s="249"/>
      <c r="K312" s="249"/>
      <c r="L312" s="255"/>
      <c r="M312" s="256"/>
      <c r="N312" s="257"/>
      <c r="O312" s="257"/>
      <c r="P312" s="257"/>
      <c r="Q312" s="257"/>
      <c r="R312" s="257"/>
      <c r="S312" s="257"/>
      <c r="T312" s="258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59" t="s">
        <v>164</v>
      </c>
      <c r="AU312" s="259" t="s">
        <v>88</v>
      </c>
      <c r="AV312" s="13" t="s">
        <v>88</v>
      </c>
      <c r="AW312" s="13" t="s">
        <v>34</v>
      </c>
      <c r="AX312" s="13" t="s">
        <v>78</v>
      </c>
      <c r="AY312" s="259" t="s">
        <v>126</v>
      </c>
    </row>
    <row r="313" s="13" customFormat="1">
      <c r="A313" s="13"/>
      <c r="B313" s="248"/>
      <c r="C313" s="249"/>
      <c r="D313" s="250" t="s">
        <v>164</v>
      </c>
      <c r="E313" s="251" t="s">
        <v>1</v>
      </c>
      <c r="F313" s="252" t="s">
        <v>580</v>
      </c>
      <c r="G313" s="249"/>
      <c r="H313" s="253">
        <v>0.63800000000000001</v>
      </c>
      <c r="I313" s="254"/>
      <c r="J313" s="249"/>
      <c r="K313" s="249"/>
      <c r="L313" s="255"/>
      <c r="M313" s="256"/>
      <c r="N313" s="257"/>
      <c r="O313" s="257"/>
      <c r="P313" s="257"/>
      <c r="Q313" s="257"/>
      <c r="R313" s="257"/>
      <c r="S313" s="257"/>
      <c r="T313" s="258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9" t="s">
        <v>164</v>
      </c>
      <c r="AU313" s="259" t="s">
        <v>88</v>
      </c>
      <c r="AV313" s="13" t="s">
        <v>88</v>
      </c>
      <c r="AW313" s="13" t="s">
        <v>34</v>
      </c>
      <c r="AX313" s="13" t="s">
        <v>78</v>
      </c>
      <c r="AY313" s="259" t="s">
        <v>126</v>
      </c>
    </row>
    <row r="314" s="13" customFormat="1">
      <c r="A314" s="13"/>
      <c r="B314" s="248"/>
      <c r="C314" s="249"/>
      <c r="D314" s="250" t="s">
        <v>164</v>
      </c>
      <c r="E314" s="251" t="s">
        <v>1</v>
      </c>
      <c r="F314" s="252" t="s">
        <v>581</v>
      </c>
      <c r="G314" s="249"/>
      <c r="H314" s="253">
        <v>52.848999999999997</v>
      </c>
      <c r="I314" s="254"/>
      <c r="J314" s="249"/>
      <c r="K314" s="249"/>
      <c r="L314" s="255"/>
      <c r="M314" s="256"/>
      <c r="N314" s="257"/>
      <c r="O314" s="257"/>
      <c r="P314" s="257"/>
      <c r="Q314" s="257"/>
      <c r="R314" s="257"/>
      <c r="S314" s="257"/>
      <c r="T314" s="258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9" t="s">
        <v>164</v>
      </c>
      <c r="AU314" s="259" t="s">
        <v>88</v>
      </c>
      <c r="AV314" s="13" t="s">
        <v>88</v>
      </c>
      <c r="AW314" s="13" t="s">
        <v>34</v>
      </c>
      <c r="AX314" s="13" t="s">
        <v>78</v>
      </c>
      <c r="AY314" s="259" t="s">
        <v>126</v>
      </c>
    </row>
    <row r="315" s="13" customFormat="1">
      <c r="A315" s="13"/>
      <c r="B315" s="248"/>
      <c r="C315" s="249"/>
      <c r="D315" s="250" t="s">
        <v>164</v>
      </c>
      <c r="E315" s="251" t="s">
        <v>1</v>
      </c>
      <c r="F315" s="252" t="s">
        <v>582</v>
      </c>
      <c r="G315" s="249"/>
      <c r="H315" s="253">
        <v>12.5</v>
      </c>
      <c r="I315" s="254"/>
      <c r="J315" s="249"/>
      <c r="K315" s="249"/>
      <c r="L315" s="255"/>
      <c r="M315" s="256"/>
      <c r="N315" s="257"/>
      <c r="O315" s="257"/>
      <c r="P315" s="257"/>
      <c r="Q315" s="257"/>
      <c r="R315" s="257"/>
      <c r="S315" s="257"/>
      <c r="T315" s="258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59" t="s">
        <v>164</v>
      </c>
      <c r="AU315" s="259" t="s">
        <v>88</v>
      </c>
      <c r="AV315" s="13" t="s">
        <v>88</v>
      </c>
      <c r="AW315" s="13" t="s">
        <v>34</v>
      </c>
      <c r="AX315" s="13" t="s">
        <v>78</v>
      </c>
      <c r="AY315" s="259" t="s">
        <v>126</v>
      </c>
    </row>
    <row r="316" s="14" customFormat="1">
      <c r="A316" s="14"/>
      <c r="B316" s="260"/>
      <c r="C316" s="261"/>
      <c r="D316" s="250" t="s">
        <v>164</v>
      </c>
      <c r="E316" s="262" t="s">
        <v>1</v>
      </c>
      <c r="F316" s="263" t="s">
        <v>173</v>
      </c>
      <c r="G316" s="261"/>
      <c r="H316" s="264">
        <v>83.837000000000003</v>
      </c>
      <c r="I316" s="265"/>
      <c r="J316" s="261"/>
      <c r="K316" s="261"/>
      <c r="L316" s="266"/>
      <c r="M316" s="267"/>
      <c r="N316" s="268"/>
      <c r="O316" s="268"/>
      <c r="P316" s="268"/>
      <c r="Q316" s="268"/>
      <c r="R316" s="268"/>
      <c r="S316" s="268"/>
      <c r="T316" s="269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70" t="s">
        <v>164</v>
      </c>
      <c r="AU316" s="270" t="s">
        <v>88</v>
      </c>
      <c r="AV316" s="14" t="s">
        <v>127</v>
      </c>
      <c r="AW316" s="14" t="s">
        <v>34</v>
      </c>
      <c r="AX316" s="14" t="s">
        <v>86</v>
      </c>
      <c r="AY316" s="270" t="s">
        <v>126</v>
      </c>
    </row>
    <row r="317" s="2" customFormat="1" ht="21.75" customHeight="1">
      <c r="A317" s="37"/>
      <c r="B317" s="38"/>
      <c r="C317" s="238" t="s">
        <v>583</v>
      </c>
      <c r="D317" s="238" t="s">
        <v>159</v>
      </c>
      <c r="E317" s="239" t="s">
        <v>584</v>
      </c>
      <c r="F317" s="240" t="s">
        <v>585</v>
      </c>
      <c r="G317" s="241" t="s">
        <v>261</v>
      </c>
      <c r="H317" s="242">
        <v>754.53300000000002</v>
      </c>
      <c r="I317" s="243"/>
      <c r="J317" s="244">
        <f>ROUND(I317*H317,2)</f>
        <v>0</v>
      </c>
      <c r="K317" s="245"/>
      <c r="L317" s="43"/>
      <c r="M317" s="246" t="s">
        <v>1</v>
      </c>
      <c r="N317" s="247" t="s">
        <v>43</v>
      </c>
      <c r="O317" s="90"/>
      <c r="P317" s="201">
        <f>O317*H317</f>
        <v>0</v>
      </c>
      <c r="Q317" s="201">
        <v>0</v>
      </c>
      <c r="R317" s="201">
        <f>Q317*H317</f>
        <v>0</v>
      </c>
      <c r="S317" s="201">
        <v>0</v>
      </c>
      <c r="T317" s="202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03" t="s">
        <v>127</v>
      </c>
      <c r="AT317" s="203" t="s">
        <v>159</v>
      </c>
      <c r="AU317" s="203" t="s">
        <v>88</v>
      </c>
      <c r="AY317" s="16" t="s">
        <v>126</v>
      </c>
      <c r="BE317" s="204">
        <f>IF(N317="základní",J317,0)</f>
        <v>0</v>
      </c>
      <c r="BF317" s="204">
        <f>IF(N317="snížená",J317,0)</f>
        <v>0</v>
      </c>
      <c r="BG317" s="204">
        <f>IF(N317="zákl. přenesená",J317,0)</f>
        <v>0</v>
      </c>
      <c r="BH317" s="204">
        <f>IF(N317="sníž. přenesená",J317,0)</f>
        <v>0</v>
      </c>
      <c r="BI317" s="204">
        <f>IF(N317="nulová",J317,0)</f>
        <v>0</v>
      </c>
      <c r="BJ317" s="16" t="s">
        <v>86</v>
      </c>
      <c r="BK317" s="204">
        <f>ROUND(I317*H317,2)</f>
        <v>0</v>
      </c>
      <c r="BL317" s="16" t="s">
        <v>127</v>
      </c>
      <c r="BM317" s="203" t="s">
        <v>586</v>
      </c>
    </row>
    <row r="318" s="2" customFormat="1">
      <c r="A318" s="37"/>
      <c r="B318" s="38"/>
      <c r="C318" s="39"/>
      <c r="D318" s="250" t="s">
        <v>564</v>
      </c>
      <c r="E318" s="39"/>
      <c r="F318" s="271" t="s">
        <v>565</v>
      </c>
      <c r="G318" s="39"/>
      <c r="H318" s="39"/>
      <c r="I318" s="272"/>
      <c r="J318" s="39"/>
      <c r="K318" s="39"/>
      <c r="L318" s="43"/>
      <c r="M318" s="273"/>
      <c r="N318" s="274"/>
      <c r="O318" s="90"/>
      <c r="P318" s="90"/>
      <c r="Q318" s="90"/>
      <c r="R318" s="90"/>
      <c r="S318" s="90"/>
      <c r="T318" s="91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T318" s="16" t="s">
        <v>564</v>
      </c>
      <c r="AU318" s="16" t="s">
        <v>88</v>
      </c>
    </row>
    <row r="319" s="13" customFormat="1">
      <c r="A319" s="13"/>
      <c r="B319" s="248"/>
      <c r="C319" s="249"/>
      <c r="D319" s="250" t="s">
        <v>164</v>
      </c>
      <c r="E319" s="249"/>
      <c r="F319" s="252" t="s">
        <v>587</v>
      </c>
      <c r="G319" s="249"/>
      <c r="H319" s="253">
        <v>754.53300000000002</v>
      </c>
      <c r="I319" s="254"/>
      <c r="J319" s="249"/>
      <c r="K319" s="249"/>
      <c r="L319" s="255"/>
      <c r="M319" s="256"/>
      <c r="N319" s="257"/>
      <c r="O319" s="257"/>
      <c r="P319" s="257"/>
      <c r="Q319" s="257"/>
      <c r="R319" s="257"/>
      <c r="S319" s="257"/>
      <c r="T319" s="25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9" t="s">
        <v>164</v>
      </c>
      <c r="AU319" s="259" t="s">
        <v>88</v>
      </c>
      <c r="AV319" s="13" t="s">
        <v>88</v>
      </c>
      <c r="AW319" s="13" t="s">
        <v>4</v>
      </c>
      <c r="AX319" s="13" t="s">
        <v>86</v>
      </c>
      <c r="AY319" s="259" t="s">
        <v>126</v>
      </c>
    </row>
    <row r="320" s="2" customFormat="1" ht="21.75" customHeight="1">
      <c r="A320" s="37"/>
      <c r="B320" s="38"/>
      <c r="C320" s="238" t="s">
        <v>588</v>
      </c>
      <c r="D320" s="238" t="s">
        <v>159</v>
      </c>
      <c r="E320" s="239" t="s">
        <v>589</v>
      </c>
      <c r="F320" s="240" t="s">
        <v>590</v>
      </c>
      <c r="G320" s="241" t="s">
        <v>261</v>
      </c>
      <c r="H320" s="242">
        <v>83.837000000000003</v>
      </c>
      <c r="I320" s="243"/>
      <c r="J320" s="244">
        <f>ROUND(I320*H320,2)</f>
        <v>0</v>
      </c>
      <c r="K320" s="245"/>
      <c r="L320" s="43"/>
      <c r="M320" s="246" t="s">
        <v>1</v>
      </c>
      <c r="N320" s="247" t="s">
        <v>43</v>
      </c>
      <c r="O320" s="90"/>
      <c r="P320" s="201">
        <f>O320*H320</f>
        <v>0</v>
      </c>
      <c r="Q320" s="201">
        <v>0</v>
      </c>
      <c r="R320" s="201">
        <f>Q320*H320</f>
        <v>0</v>
      </c>
      <c r="S320" s="201">
        <v>0</v>
      </c>
      <c r="T320" s="202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03" t="s">
        <v>127</v>
      </c>
      <c r="AT320" s="203" t="s">
        <v>159</v>
      </c>
      <c r="AU320" s="203" t="s">
        <v>88</v>
      </c>
      <c r="AY320" s="16" t="s">
        <v>126</v>
      </c>
      <c r="BE320" s="204">
        <f>IF(N320="základní",J320,0)</f>
        <v>0</v>
      </c>
      <c r="BF320" s="204">
        <f>IF(N320="snížená",J320,0)</f>
        <v>0</v>
      </c>
      <c r="BG320" s="204">
        <f>IF(N320="zákl. přenesená",J320,0)</f>
        <v>0</v>
      </c>
      <c r="BH320" s="204">
        <f>IF(N320="sníž. přenesená",J320,0)</f>
        <v>0</v>
      </c>
      <c r="BI320" s="204">
        <f>IF(N320="nulová",J320,0)</f>
        <v>0</v>
      </c>
      <c r="BJ320" s="16" t="s">
        <v>86</v>
      </c>
      <c r="BK320" s="204">
        <f>ROUND(I320*H320,2)</f>
        <v>0</v>
      </c>
      <c r="BL320" s="16" t="s">
        <v>127</v>
      </c>
      <c r="BM320" s="203" t="s">
        <v>591</v>
      </c>
    </row>
    <row r="321" s="2" customFormat="1" ht="33" customHeight="1">
      <c r="A321" s="37"/>
      <c r="B321" s="38"/>
      <c r="C321" s="238" t="s">
        <v>592</v>
      </c>
      <c r="D321" s="238" t="s">
        <v>159</v>
      </c>
      <c r="E321" s="239" t="s">
        <v>593</v>
      </c>
      <c r="F321" s="240" t="s">
        <v>594</v>
      </c>
      <c r="G321" s="241" t="s">
        <v>261</v>
      </c>
      <c r="H321" s="242">
        <v>83.837000000000003</v>
      </c>
      <c r="I321" s="243"/>
      <c r="J321" s="244">
        <f>ROUND(I321*H321,2)</f>
        <v>0</v>
      </c>
      <c r="K321" s="245"/>
      <c r="L321" s="43"/>
      <c r="M321" s="246" t="s">
        <v>1</v>
      </c>
      <c r="N321" s="247" t="s">
        <v>43</v>
      </c>
      <c r="O321" s="90"/>
      <c r="P321" s="201">
        <f>O321*H321</f>
        <v>0</v>
      </c>
      <c r="Q321" s="201">
        <v>0</v>
      </c>
      <c r="R321" s="201">
        <f>Q321*H321</f>
        <v>0</v>
      </c>
      <c r="S321" s="201">
        <v>0</v>
      </c>
      <c r="T321" s="202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03" t="s">
        <v>127</v>
      </c>
      <c r="AT321" s="203" t="s">
        <v>159</v>
      </c>
      <c r="AU321" s="203" t="s">
        <v>88</v>
      </c>
      <c r="AY321" s="16" t="s">
        <v>126</v>
      </c>
      <c r="BE321" s="204">
        <f>IF(N321="základní",J321,0)</f>
        <v>0</v>
      </c>
      <c r="BF321" s="204">
        <f>IF(N321="snížená",J321,0)</f>
        <v>0</v>
      </c>
      <c r="BG321" s="204">
        <f>IF(N321="zákl. přenesená",J321,0)</f>
        <v>0</v>
      </c>
      <c r="BH321" s="204">
        <f>IF(N321="sníž. přenesená",J321,0)</f>
        <v>0</v>
      </c>
      <c r="BI321" s="204">
        <f>IF(N321="nulová",J321,0)</f>
        <v>0</v>
      </c>
      <c r="BJ321" s="16" t="s">
        <v>86</v>
      </c>
      <c r="BK321" s="204">
        <f>ROUND(I321*H321,2)</f>
        <v>0</v>
      </c>
      <c r="BL321" s="16" t="s">
        <v>127</v>
      </c>
      <c r="BM321" s="203" t="s">
        <v>595</v>
      </c>
    </row>
    <row r="322" s="12" customFormat="1" ht="22.8" customHeight="1">
      <c r="A322" s="12"/>
      <c r="B322" s="222"/>
      <c r="C322" s="223"/>
      <c r="D322" s="224" t="s">
        <v>77</v>
      </c>
      <c r="E322" s="236" t="s">
        <v>596</v>
      </c>
      <c r="F322" s="236" t="s">
        <v>597</v>
      </c>
      <c r="G322" s="223"/>
      <c r="H322" s="223"/>
      <c r="I322" s="226"/>
      <c r="J322" s="237">
        <f>BK322</f>
        <v>0</v>
      </c>
      <c r="K322" s="223"/>
      <c r="L322" s="228"/>
      <c r="M322" s="229"/>
      <c r="N322" s="230"/>
      <c r="O322" s="230"/>
      <c r="P322" s="231">
        <f>SUM(P323:P325)</f>
        <v>0</v>
      </c>
      <c r="Q322" s="230"/>
      <c r="R322" s="231">
        <f>SUM(R323:R325)</f>
        <v>0</v>
      </c>
      <c r="S322" s="230"/>
      <c r="T322" s="232">
        <f>SUM(T323:T325)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33" t="s">
        <v>86</v>
      </c>
      <c r="AT322" s="234" t="s">
        <v>77</v>
      </c>
      <c r="AU322" s="234" t="s">
        <v>86</v>
      </c>
      <c r="AY322" s="233" t="s">
        <v>126</v>
      </c>
      <c r="BK322" s="235">
        <f>SUM(BK323:BK325)</f>
        <v>0</v>
      </c>
    </row>
    <row r="323" s="2" customFormat="1" ht="33" customHeight="1">
      <c r="A323" s="37"/>
      <c r="B323" s="38"/>
      <c r="C323" s="238" t="s">
        <v>598</v>
      </c>
      <c r="D323" s="238" t="s">
        <v>159</v>
      </c>
      <c r="E323" s="239" t="s">
        <v>599</v>
      </c>
      <c r="F323" s="240" t="s">
        <v>600</v>
      </c>
      <c r="G323" s="241" t="s">
        <v>261</v>
      </c>
      <c r="H323" s="242">
        <v>161.345</v>
      </c>
      <c r="I323" s="243"/>
      <c r="J323" s="244">
        <f>ROUND(I323*H323,2)</f>
        <v>0</v>
      </c>
      <c r="K323" s="245"/>
      <c r="L323" s="43"/>
      <c r="M323" s="246" t="s">
        <v>1</v>
      </c>
      <c r="N323" s="247" t="s">
        <v>43</v>
      </c>
      <c r="O323" s="90"/>
      <c r="P323" s="201">
        <f>O323*H323</f>
        <v>0</v>
      </c>
      <c r="Q323" s="201">
        <v>0</v>
      </c>
      <c r="R323" s="201">
        <f>Q323*H323</f>
        <v>0</v>
      </c>
      <c r="S323" s="201">
        <v>0</v>
      </c>
      <c r="T323" s="202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203" t="s">
        <v>127</v>
      </c>
      <c r="AT323" s="203" t="s">
        <v>159</v>
      </c>
      <c r="AU323" s="203" t="s">
        <v>88</v>
      </c>
      <c r="AY323" s="16" t="s">
        <v>126</v>
      </c>
      <c r="BE323" s="204">
        <f>IF(N323="základní",J323,0)</f>
        <v>0</v>
      </c>
      <c r="BF323" s="204">
        <f>IF(N323="snížená",J323,0)</f>
        <v>0</v>
      </c>
      <c r="BG323" s="204">
        <f>IF(N323="zákl. přenesená",J323,0)</f>
        <v>0</v>
      </c>
      <c r="BH323" s="204">
        <f>IF(N323="sníž. přenesená",J323,0)</f>
        <v>0</v>
      </c>
      <c r="BI323" s="204">
        <f>IF(N323="nulová",J323,0)</f>
        <v>0</v>
      </c>
      <c r="BJ323" s="16" t="s">
        <v>86</v>
      </c>
      <c r="BK323" s="204">
        <f>ROUND(I323*H323,2)</f>
        <v>0</v>
      </c>
      <c r="BL323" s="16" t="s">
        <v>127</v>
      </c>
      <c r="BM323" s="203" t="s">
        <v>601</v>
      </c>
    </row>
    <row r="324" s="2" customFormat="1" ht="33" customHeight="1">
      <c r="A324" s="37"/>
      <c r="B324" s="38"/>
      <c r="C324" s="238" t="s">
        <v>602</v>
      </c>
      <c r="D324" s="238" t="s">
        <v>159</v>
      </c>
      <c r="E324" s="239" t="s">
        <v>603</v>
      </c>
      <c r="F324" s="240" t="s">
        <v>604</v>
      </c>
      <c r="G324" s="241" t="s">
        <v>261</v>
      </c>
      <c r="H324" s="242">
        <v>161.345</v>
      </c>
      <c r="I324" s="243"/>
      <c r="J324" s="244">
        <f>ROUND(I324*H324,2)</f>
        <v>0</v>
      </c>
      <c r="K324" s="245"/>
      <c r="L324" s="43"/>
      <c r="M324" s="246" t="s">
        <v>1</v>
      </c>
      <c r="N324" s="247" t="s">
        <v>43</v>
      </c>
      <c r="O324" s="90"/>
      <c r="P324" s="201">
        <f>O324*H324</f>
        <v>0</v>
      </c>
      <c r="Q324" s="201">
        <v>0</v>
      </c>
      <c r="R324" s="201">
        <f>Q324*H324</f>
        <v>0</v>
      </c>
      <c r="S324" s="201">
        <v>0</v>
      </c>
      <c r="T324" s="202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03" t="s">
        <v>127</v>
      </c>
      <c r="AT324" s="203" t="s">
        <v>159</v>
      </c>
      <c r="AU324" s="203" t="s">
        <v>88</v>
      </c>
      <c r="AY324" s="16" t="s">
        <v>126</v>
      </c>
      <c r="BE324" s="204">
        <f>IF(N324="základní",J324,0)</f>
        <v>0</v>
      </c>
      <c r="BF324" s="204">
        <f>IF(N324="snížená",J324,0)</f>
        <v>0</v>
      </c>
      <c r="BG324" s="204">
        <f>IF(N324="zákl. přenesená",J324,0)</f>
        <v>0</v>
      </c>
      <c r="BH324" s="204">
        <f>IF(N324="sníž. přenesená",J324,0)</f>
        <v>0</v>
      </c>
      <c r="BI324" s="204">
        <f>IF(N324="nulová",J324,0)</f>
        <v>0</v>
      </c>
      <c r="BJ324" s="16" t="s">
        <v>86</v>
      </c>
      <c r="BK324" s="204">
        <f>ROUND(I324*H324,2)</f>
        <v>0</v>
      </c>
      <c r="BL324" s="16" t="s">
        <v>127</v>
      </c>
      <c r="BM324" s="203" t="s">
        <v>605</v>
      </c>
    </row>
    <row r="325" s="2" customFormat="1" ht="33" customHeight="1">
      <c r="A325" s="37"/>
      <c r="B325" s="38"/>
      <c r="C325" s="238" t="s">
        <v>606</v>
      </c>
      <c r="D325" s="238" t="s">
        <v>159</v>
      </c>
      <c r="E325" s="239" t="s">
        <v>607</v>
      </c>
      <c r="F325" s="240" t="s">
        <v>608</v>
      </c>
      <c r="G325" s="241" t="s">
        <v>261</v>
      </c>
      <c r="H325" s="242">
        <v>161.345</v>
      </c>
      <c r="I325" s="243"/>
      <c r="J325" s="244">
        <f>ROUND(I325*H325,2)</f>
        <v>0</v>
      </c>
      <c r="K325" s="245"/>
      <c r="L325" s="43"/>
      <c r="M325" s="275" t="s">
        <v>1</v>
      </c>
      <c r="N325" s="276" t="s">
        <v>43</v>
      </c>
      <c r="O325" s="207"/>
      <c r="P325" s="208">
        <f>O325*H325</f>
        <v>0</v>
      </c>
      <c r="Q325" s="208">
        <v>0</v>
      </c>
      <c r="R325" s="208">
        <f>Q325*H325</f>
        <v>0</v>
      </c>
      <c r="S325" s="208">
        <v>0</v>
      </c>
      <c r="T325" s="209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03" t="s">
        <v>127</v>
      </c>
      <c r="AT325" s="203" t="s">
        <v>159</v>
      </c>
      <c r="AU325" s="203" t="s">
        <v>88</v>
      </c>
      <c r="AY325" s="16" t="s">
        <v>126</v>
      </c>
      <c r="BE325" s="204">
        <f>IF(N325="základní",J325,0)</f>
        <v>0</v>
      </c>
      <c r="BF325" s="204">
        <f>IF(N325="snížená",J325,0)</f>
        <v>0</v>
      </c>
      <c r="BG325" s="204">
        <f>IF(N325="zákl. přenesená",J325,0)</f>
        <v>0</v>
      </c>
      <c r="BH325" s="204">
        <f>IF(N325="sníž. přenesená",J325,0)</f>
        <v>0</v>
      </c>
      <c r="BI325" s="204">
        <f>IF(N325="nulová",J325,0)</f>
        <v>0</v>
      </c>
      <c r="BJ325" s="16" t="s">
        <v>86</v>
      </c>
      <c r="BK325" s="204">
        <f>ROUND(I325*H325,2)</f>
        <v>0</v>
      </c>
      <c r="BL325" s="16" t="s">
        <v>127</v>
      </c>
      <c r="BM325" s="203" t="s">
        <v>609</v>
      </c>
    </row>
    <row r="326" s="2" customFormat="1" ht="6.96" customHeight="1">
      <c r="A326" s="37"/>
      <c r="B326" s="65"/>
      <c r="C326" s="66"/>
      <c r="D326" s="66"/>
      <c r="E326" s="66"/>
      <c r="F326" s="66"/>
      <c r="G326" s="66"/>
      <c r="H326" s="66"/>
      <c r="I326" s="66"/>
      <c r="J326" s="66"/>
      <c r="K326" s="66"/>
      <c r="L326" s="43"/>
      <c r="M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</row>
  </sheetData>
  <sheetProtection sheet="1" autoFilter="0" formatColumns="0" formatRows="0" objects="1" scenarios="1" spinCount="100000" saltValue="gfcT2zMGjpl+Qfandiy2W4M4PRjwfBlnUP2993Ojo7ICcorBoTmMgoO+QlEELVBXG0/cInwwKGfgd1ccoVzV5Q==" hashValue="1E1oidE9D6tZNCU7G3zabThfVwf+ewTU6Fv/A71TaUPwpvTXXy7XyIiRvdPLtYxhCmeuqRlhEwNGXyJgHseb1w==" algorithmName="SHA-512" password="CC35"/>
  <autoFilter ref="C123:K325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94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88</v>
      </c>
    </row>
    <row r="4" s="1" customFormat="1" ht="24.96" customHeight="1">
      <c r="B4" s="19"/>
      <c r="D4" s="137" t="s">
        <v>101</v>
      </c>
      <c r="L4" s="19"/>
      <c r="M4" s="138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9" t="s">
        <v>16</v>
      </c>
      <c r="L6" s="19"/>
    </row>
    <row r="7" s="1" customFormat="1" ht="16.5" customHeight="1">
      <c r="B7" s="19"/>
      <c r="E7" s="140" t="str">
        <f>'Rekapitulace stavby'!K6</f>
        <v>ZPEVNĚNÉ PLOCHY V LOKALITĚ BŘEZINSKÁ - 2. část</v>
      </c>
      <c r="F7" s="139"/>
      <c r="G7" s="139"/>
      <c r="H7" s="139"/>
      <c r="L7" s="19"/>
    </row>
    <row r="8" s="2" customFormat="1" ht="12" customHeight="1">
      <c r="A8" s="37"/>
      <c r="B8" s="43"/>
      <c r="C8" s="37"/>
      <c r="D8" s="139" t="s">
        <v>102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1" t="s">
        <v>610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9" t="s">
        <v>20</v>
      </c>
      <c r="E12" s="37"/>
      <c r="F12" s="142" t="s">
        <v>36</v>
      </c>
      <c r="G12" s="37"/>
      <c r="H12" s="37"/>
      <c r="I12" s="139" t="s">
        <v>22</v>
      </c>
      <c r="J12" s="143" t="str">
        <f>'Rekapitulace stavby'!AN8</f>
        <v>15. 12. 2021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25</v>
      </c>
      <c r="J20" s="142" t="s">
        <v>32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2" t="s">
        <v>33</v>
      </c>
      <c r="F21" s="37"/>
      <c r="G21" s="37"/>
      <c r="H21" s="37"/>
      <c r="I21" s="139" t="s">
        <v>28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9" t="s">
        <v>35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9" t="s">
        <v>37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9" t="s">
        <v>38</v>
      </c>
      <c r="E30" s="37"/>
      <c r="F30" s="37"/>
      <c r="G30" s="37"/>
      <c r="H30" s="37"/>
      <c r="I30" s="37"/>
      <c r="J30" s="150">
        <f>ROUND(J125,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1" t="s">
        <v>40</v>
      </c>
      <c r="G32" s="37"/>
      <c r="H32" s="37"/>
      <c r="I32" s="151" t="s">
        <v>39</v>
      </c>
      <c r="J32" s="151" t="s">
        <v>41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42</v>
      </c>
      <c r="E33" s="139" t="s">
        <v>43</v>
      </c>
      <c r="F33" s="153">
        <f>ROUND((SUM(BE125:BE340)),  2)</f>
        <v>0</v>
      </c>
      <c r="G33" s="37"/>
      <c r="H33" s="37"/>
      <c r="I33" s="154">
        <v>0.20999999999999999</v>
      </c>
      <c r="J33" s="153">
        <f>ROUND(((SUM(BE125:BE340))*I33),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9" t="s">
        <v>44</v>
      </c>
      <c r="F34" s="153">
        <f>ROUND((SUM(BF125:BF340)),  2)</f>
        <v>0</v>
      </c>
      <c r="G34" s="37"/>
      <c r="H34" s="37"/>
      <c r="I34" s="154">
        <v>0.14999999999999999</v>
      </c>
      <c r="J34" s="153">
        <f>ROUND(((SUM(BF125:BF340))*I34),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9" t="s">
        <v>45</v>
      </c>
      <c r="F35" s="153">
        <f>ROUND((SUM(BG125:BG340)),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9" t="s">
        <v>46</v>
      </c>
      <c r="F36" s="153">
        <f>ROUND((SUM(BH125:BH340)),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9" t="s">
        <v>47</v>
      </c>
      <c r="F37" s="153">
        <f>ROUND((SUM(BI125:BI340)),  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48</v>
      </c>
      <c r="E39" s="157"/>
      <c r="F39" s="157"/>
      <c r="G39" s="158" t="s">
        <v>49</v>
      </c>
      <c r="H39" s="159" t="s">
        <v>50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62" t="s">
        <v>51</v>
      </c>
      <c r="E50" s="163"/>
      <c r="F50" s="163"/>
      <c r="G50" s="162" t="s">
        <v>52</v>
      </c>
      <c r="H50" s="163"/>
      <c r="I50" s="163"/>
      <c r="J50" s="163"/>
      <c r="K50" s="163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53</v>
      </c>
      <c r="E61" s="165"/>
      <c r="F61" s="166" t="s">
        <v>54</v>
      </c>
      <c r="G61" s="164" t="s">
        <v>53</v>
      </c>
      <c r="H61" s="165"/>
      <c r="I61" s="165"/>
      <c r="J61" s="167" t="s">
        <v>54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55</v>
      </c>
      <c r="E65" s="168"/>
      <c r="F65" s="168"/>
      <c r="G65" s="162" t="s">
        <v>56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53</v>
      </c>
      <c r="E76" s="165"/>
      <c r="F76" s="166" t="s">
        <v>54</v>
      </c>
      <c r="G76" s="164" t="s">
        <v>53</v>
      </c>
      <c r="H76" s="165"/>
      <c r="I76" s="165"/>
      <c r="J76" s="167" t="s">
        <v>54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hidden="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hidden="1" s="2" customFormat="1" ht="24.96" customHeight="1">
      <c r="A82" s="37"/>
      <c r="B82" s="38"/>
      <c r="C82" s="22" t="s">
        <v>104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hidden="1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hidden="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hidden="1" s="2" customFormat="1" ht="16.5" customHeight="1">
      <c r="A85" s="37"/>
      <c r="B85" s="38"/>
      <c r="C85" s="39"/>
      <c r="D85" s="39"/>
      <c r="E85" s="173" t="str">
        <f>E7</f>
        <v>ZPEVNĚNÉ PLOCHY V LOKALITĚ BŘEZINSKÁ - 2. část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hidden="1" s="2" customFormat="1" ht="12" customHeight="1">
      <c r="A86" s="37"/>
      <c r="B86" s="38"/>
      <c r="C86" s="31" t="s">
        <v>102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hidden="1" s="2" customFormat="1" ht="16.5" customHeight="1">
      <c r="A87" s="37"/>
      <c r="B87" s="38"/>
      <c r="C87" s="39"/>
      <c r="D87" s="39"/>
      <c r="E87" s="75" t="str">
        <f>E9</f>
        <v>SO103 - PŘÍSTUPOVÉ CHODNÍKY A STÁNÍ KONTEJNERŮ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hidden="1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hidden="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15. 12. 2021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hidden="1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hidden="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Petřvald</v>
      </c>
      <c r="G91" s="39"/>
      <c r="H91" s="39"/>
      <c r="I91" s="31" t="s">
        <v>31</v>
      </c>
      <c r="J91" s="35" t="str">
        <f>E21</f>
        <v>Ing. Pavol Lipták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hidden="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35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hidden="1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hidden="1" s="2" customFormat="1" ht="29.28" customHeight="1">
      <c r="A94" s="37"/>
      <c r="B94" s="38"/>
      <c r="C94" s="174" t="s">
        <v>105</v>
      </c>
      <c r="D94" s="175"/>
      <c r="E94" s="175"/>
      <c r="F94" s="175"/>
      <c r="G94" s="175"/>
      <c r="H94" s="175"/>
      <c r="I94" s="175"/>
      <c r="J94" s="176" t="s">
        <v>106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hidden="1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hidden="1" s="2" customFormat="1" ht="22.8" customHeight="1">
      <c r="A96" s="37"/>
      <c r="B96" s="38"/>
      <c r="C96" s="177" t="s">
        <v>107</v>
      </c>
      <c r="D96" s="39"/>
      <c r="E96" s="39"/>
      <c r="F96" s="39"/>
      <c r="G96" s="39"/>
      <c r="H96" s="39"/>
      <c r="I96" s="39"/>
      <c r="J96" s="109">
        <f>J125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108</v>
      </c>
    </row>
    <row r="97" hidden="1" s="10" customFormat="1" ht="24.96" customHeight="1">
      <c r="A97" s="10"/>
      <c r="B97" s="210"/>
      <c r="C97" s="211"/>
      <c r="D97" s="212" t="s">
        <v>148</v>
      </c>
      <c r="E97" s="213"/>
      <c r="F97" s="213"/>
      <c r="G97" s="213"/>
      <c r="H97" s="213"/>
      <c r="I97" s="213"/>
      <c r="J97" s="214">
        <f>J126</f>
        <v>0</v>
      </c>
      <c r="K97" s="211"/>
      <c r="L97" s="215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hidden="1" s="11" customFormat="1" ht="19.92" customHeight="1">
      <c r="A98" s="11"/>
      <c r="B98" s="216"/>
      <c r="C98" s="217"/>
      <c r="D98" s="218" t="s">
        <v>149</v>
      </c>
      <c r="E98" s="219"/>
      <c r="F98" s="219"/>
      <c r="G98" s="219"/>
      <c r="H98" s="219"/>
      <c r="I98" s="219"/>
      <c r="J98" s="220">
        <f>J127</f>
        <v>0</v>
      </c>
      <c r="K98" s="217"/>
      <c r="L98" s="22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</row>
    <row r="99" hidden="1" s="11" customFormat="1" ht="19.92" customHeight="1">
      <c r="A99" s="11"/>
      <c r="B99" s="216"/>
      <c r="C99" s="217"/>
      <c r="D99" s="218" t="s">
        <v>150</v>
      </c>
      <c r="E99" s="219"/>
      <c r="F99" s="219"/>
      <c r="G99" s="219"/>
      <c r="H99" s="219"/>
      <c r="I99" s="219"/>
      <c r="J99" s="220">
        <f>J204</f>
        <v>0</v>
      </c>
      <c r="K99" s="217"/>
      <c r="L99" s="22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</row>
    <row r="100" hidden="1" s="11" customFormat="1" ht="19.92" customHeight="1">
      <c r="A100" s="11"/>
      <c r="B100" s="216"/>
      <c r="C100" s="217"/>
      <c r="D100" s="218" t="s">
        <v>151</v>
      </c>
      <c r="E100" s="219"/>
      <c r="F100" s="219"/>
      <c r="G100" s="219"/>
      <c r="H100" s="219"/>
      <c r="I100" s="219"/>
      <c r="J100" s="220">
        <f>J207</f>
        <v>0</v>
      </c>
      <c r="K100" s="217"/>
      <c r="L100" s="22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</row>
    <row r="101" hidden="1" s="11" customFormat="1" ht="19.92" customHeight="1">
      <c r="A101" s="11"/>
      <c r="B101" s="216"/>
      <c r="C101" s="217"/>
      <c r="D101" s="218" t="s">
        <v>153</v>
      </c>
      <c r="E101" s="219"/>
      <c r="F101" s="219"/>
      <c r="G101" s="219"/>
      <c r="H101" s="219"/>
      <c r="I101" s="219"/>
      <c r="J101" s="220">
        <f>J242</f>
        <v>0</v>
      </c>
      <c r="K101" s="217"/>
      <c r="L101" s="22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</row>
    <row r="102" hidden="1" s="11" customFormat="1" ht="19.92" customHeight="1">
      <c r="A102" s="11"/>
      <c r="B102" s="216"/>
      <c r="C102" s="217"/>
      <c r="D102" s="218" t="s">
        <v>154</v>
      </c>
      <c r="E102" s="219"/>
      <c r="F102" s="219"/>
      <c r="G102" s="219"/>
      <c r="H102" s="219"/>
      <c r="I102" s="219"/>
      <c r="J102" s="220">
        <f>J271</f>
        <v>0</v>
      </c>
      <c r="K102" s="217"/>
      <c r="L102" s="22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</row>
    <row r="103" hidden="1" s="11" customFormat="1" ht="19.92" customHeight="1">
      <c r="A103" s="11"/>
      <c r="B103" s="216"/>
      <c r="C103" s="217"/>
      <c r="D103" s="218" t="s">
        <v>155</v>
      </c>
      <c r="E103" s="219"/>
      <c r="F103" s="219"/>
      <c r="G103" s="219"/>
      <c r="H103" s="219"/>
      <c r="I103" s="219"/>
      <c r="J103" s="220">
        <f>J288</f>
        <v>0</v>
      </c>
      <c r="K103" s="217"/>
      <c r="L103" s="22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</row>
    <row r="104" hidden="1" s="10" customFormat="1" ht="24.96" customHeight="1">
      <c r="A104" s="10"/>
      <c r="B104" s="210"/>
      <c r="C104" s="211"/>
      <c r="D104" s="212" t="s">
        <v>611</v>
      </c>
      <c r="E104" s="213"/>
      <c r="F104" s="213"/>
      <c r="G104" s="213"/>
      <c r="H104" s="213"/>
      <c r="I104" s="213"/>
      <c r="J104" s="214">
        <f>J292</f>
        <v>0</v>
      </c>
      <c r="K104" s="211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1" customFormat="1" ht="19.92" customHeight="1">
      <c r="A105" s="11"/>
      <c r="B105" s="216"/>
      <c r="C105" s="217"/>
      <c r="D105" s="218" t="s">
        <v>612</v>
      </c>
      <c r="E105" s="219"/>
      <c r="F105" s="219"/>
      <c r="G105" s="219"/>
      <c r="H105" s="219"/>
      <c r="I105" s="219"/>
      <c r="J105" s="220">
        <f>J293</f>
        <v>0</v>
      </c>
      <c r="K105" s="217"/>
      <c r="L105" s="22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</row>
    <row r="106" hidden="1" s="2" customFormat="1" ht="21.84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hidden="1" s="2" customFormat="1" ht="6.96" customHeight="1">
      <c r="A107" s="37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hidden="1"/>
    <row r="109" hidden="1"/>
    <row r="110" hidden="1"/>
    <row r="111" s="2" customFormat="1" ht="6.96" customHeight="1">
      <c r="A111" s="37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24.96" customHeight="1">
      <c r="A112" s="37"/>
      <c r="B112" s="38"/>
      <c r="C112" s="22" t="s">
        <v>109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6.96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2" customHeight="1">
      <c r="A114" s="37"/>
      <c r="B114" s="38"/>
      <c r="C114" s="31" t="s">
        <v>16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6.5" customHeight="1">
      <c r="A115" s="37"/>
      <c r="B115" s="38"/>
      <c r="C115" s="39"/>
      <c r="D115" s="39"/>
      <c r="E115" s="173" t="str">
        <f>E7</f>
        <v>ZPEVNĚNÉ PLOCHY V LOKALITĚ BŘEZINSKÁ - 2. část</v>
      </c>
      <c r="F115" s="31"/>
      <c r="G115" s="31"/>
      <c r="H115" s="31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2" customHeight="1">
      <c r="A116" s="37"/>
      <c r="B116" s="38"/>
      <c r="C116" s="31" t="s">
        <v>102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6.5" customHeight="1">
      <c r="A117" s="37"/>
      <c r="B117" s="38"/>
      <c r="C117" s="39"/>
      <c r="D117" s="39"/>
      <c r="E117" s="75" t="str">
        <f>E9</f>
        <v>SO103 - PŘÍSTUPOVÉ CHODNÍKY A STÁNÍ KONTEJNERŮ</v>
      </c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6.96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2" customHeight="1">
      <c r="A119" s="37"/>
      <c r="B119" s="38"/>
      <c r="C119" s="31" t="s">
        <v>20</v>
      </c>
      <c r="D119" s="39"/>
      <c r="E119" s="39"/>
      <c r="F119" s="26" t="str">
        <f>F12</f>
        <v xml:space="preserve"> </v>
      </c>
      <c r="G119" s="39"/>
      <c r="H119" s="39"/>
      <c r="I119" s="31" t="s">
        <v>22</v>
      </c>
      <c r="J119" s="78" t="str">
        <f>IF(J12="","",J12)</f>
        <v>15. 12. 2021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6.96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5.15" customHeight="1">
      <c r="A121" s="37"/>
      <c r="B121" s="38"/>
      <c r="C121" s="31" t="s">
        <v>24</v>
      </c>
      <c r="D121" s="39"/>
      <c r="E121" s="39"/>
      <c r="F121" s="26" t="str">
        <f>E15</f>
        <v>Město Petřvald</v>
      </c>
      <c r="G121" s="39"/>
      <c r="H121" s="39"/>
      <c r="I121" s="31" t="s">
        <v>31</v>
      </c>
      <c r="J121" s="35" t="str">
        <f>E21</f>
        <v>Ing. Pavol Lipták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5.15" customHeight="1">
      <c r="A122" s="37"/>
      <c r="B122" s="38"/>
      <c r="C122" s="31" t="s">
        <v>29</v>
      </c>
      <c r="D122" s="39"/>
      <c r="E122" s="39"/>
      <c r="F122" s="26" t="str">
        <f>IF(E18="","",E18)</f>
        <v>Vyplň údaj</v>
      </c>
      <c r="G122" s="39"/>
      <c r="H122" s="39"/>
      <c r="I122" s="31" t="s">
        <v>35</v>
      </c>
      <c r="J122" s="35" t="str">
        <f>E24</f>
        <v xml:space="preserve"> 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0.32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9" customFormat="1" ht="29.28" customHeight="1">
      <c r="A124" s="178"/>
      <c r="B124" s="179"/>
      <c r="C124" s="180" t="s">
        <v>110</v>
      </c>
      <c r="D124" s="181" t="s">
        <v>63</v>
      </c>
      <c r="E124" s="181" t="s">
        <v>59</v>
      </c>
      <c r="F124" s="181" t="s">
        <v>60</v>
      </c>
      <c r="G124" s="181" t="s">
        <v>111</v>
      </c>
      <c r="H124" s="181" t="s">
        <v>112</v>
      </c>
      <c r="I124" s="181" t="s">
        <v>113</v>
      </c>
      <c r="J124" s="182" t="s">
        <v>106</v>
      </c>
      <c r="K124" s="183" t="s">
        <v>114</v>
      </c>
      <c r="L124" s="184"/>
      <c r="M124" s="99" t="s">
        <v>1</v>
      </c>
      <c r="N124" s="100" t="s">
        <v>42</v>
      </c>
      <c r="O124" s="100" t="s">
        <v>115</v>
      </c>
      <c r="P124" s="100" t="s">
        <v>116</v>
      </c>
      <c r="Q124" s="100" t="s">
        <v>117</v>
      </c>
      <c r="R124" s="100" t="s">
        <v>118</v>
      </c>
      <c r="S124" s="100" t="s">
        <v>119</v>
      </c>
      <c r="T124" s="101" t="s">
        <v>120</v>
      </c>
      <c r="U124" s="178"/>
      <c r="V124" s="178"/>
      <c r="W124" s="178"/>
      <c r="X124" s="178"/>
      <c r="Y124" s="178"/>
      <c r="Z124" s="178"/>
      <c r="AA124" s="178"/>
      <c r="AB124" s="178"/>
      <c r="AC124" s="178"/>
      <c r="AD124" s="178"/>
      <c r="AE124" s="178"/>
    </row>
    <row r="125" s="2" customFormat="1" ht="22.8" customHeight="1">
      <c r="A125" s="37"/>
      <c r="B125" s="38"/>
      <c r="C125" s="106" t="s">
        <v>121</v>
      </c>
      <c r="D125" s="39"/>
      <c r="E125" s="39"/>
      <c r="F125" s="39"/>
      <c r="G125" s="39"/>
      <c r="H125" s="39"/>
      <c r="I125" s="39"/>
      <c r="J125" s="185">
        <f>BK125</f>
        <v>0</v>
      </c>
      <c r="K125" s="39"/>
      <c r="L125" s="43"/>
      <c r="M125" s="102"/>
      <c r="N125" s="186"/>
      <c r="O125" s="103"/>
      <c r="P125" s="187">
        <f>P126+P292</f>
        <v>0</v>
      </c>
      <c r="Q125" s="103"/>
      <c r="R125" s="187">
        <f>R126+R292</f>
        <v>168.11312482999998</v>
      </c>
      <c r="S125" s="103"/>
      <c r="T125" s="188">
        <f>T126+T292</f>
        <v>146.90899999999999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77</v>
      </c>
      <c r="AU125" s="16" t="s">
        <v>108</v>
      </c>
      <c r="BK125" s="189">
        <f>BK126+BK292</f>
        <v>0</v>
      </c>
    </row>
    <row r="126" s="12" customFormat="1" ht="25.92" customHeight="1">
      <c r="A126" s="12"/>
      <c r="B126" s="222"/>
      <c r="C126" s="223"/>
      <c r="D126" s="224" t="s">
        <v>77</v>
      </c>
      <c r="E126" s="225" t="s">
        <v>156</v>
      </c>
      <c r="F126" s="225" t="s">
        <v>157</v>
      </c>
      <c r="G126" s="223"/>
      <c r="H126" s="223"/>
      <c r="I126" s="226"/>
      <c r="J126" s="227">
        <f>BK126</f>
        <v>0</v>
      </c>
      <c r="K126" s="223"/>
      <c r="L126" s="228"/>
      <c r="M126" s="229"/>
      <c r="N126" s="230"/>
      <c r="O126" s="230"/>
      <c r="P126" s="231">
        <f>P127+P204+P207+P242+P271+P288</f>
        <v>0</v>
      </c>
      <c r="Q126" s="230"/>
      <c r="R126" s="231">
        <f>R127+R204+R207+R242+R271+R288</f>
        <v>163.84638031999998</v>
      </c>
      <c r="S126" s="230"/>
      <c r="T126" s="232">
        <f>T127+T204+T207+T242+T271+T288</f>
        <v>146.90899999999999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3" t="s">
        <v>86</v>
      </c>
      <c r="AT126" s="234" t="s">
        <v>77</v>
      </c>
      <c r="AU126" s="234" t="s">
        <v>78</v>
      </c>
      <c r="AY126" s="233" t="s">
        <v>126</v>
      </c>
      <c r="BK126" s="235">
        <f>BK127+BK204+BK207+BK242+BK271+BK288</f>
        <v>0</v>
      </c>
    </row>
    <row r="127" s="12" customFormat="1" ht="22.8" customHeight="1">
      <c r="A127" s="12"/>
      <c r="B127" s="222"/>
      <c r="C127" s="223"/>
      <c r="D127" s="224" t="s">
        <v>77</v>
      </c>
      <c r="E127" s="236" t="s">
        <v>86</v>
      </c>
      <c r="F127" s="236" t="s">
        <v>158</v>
      </c>
      <c r="G127" s="223"/>
      <c r="H127" s="223"/>
      <c r="I127" s="226"/>
      <c r="J127" s="237">
        <f>BK127</f>
        <v>0</v>
      </c>
      <c r="K127" s="223"/>
      <c r="L127" s="228"/>
      <c r="M127" s="229"/>
      <c r="N127" s="230"/>
      <c r="O127" s="230"/>
      <c r="P127" s="231">
        <f>SUM(P128:P203)</f>
        <v>0</v>
      </c>
      <c r="Q127" s="230"/>
      <c r="R127" s="231">
        <f>SUM(R128:R203)</f>
        <v>0.20202000000000001</v>
      </c>
      <c r="S127" s="230"/>
      <c r="T127" s="232">
        <f>SUM(T128:T203)</f>
        <v>146.90899999999999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3" t="s">
        <v>86</v>
      </c>
      <c r="AT127" s="234" t="s">
        <v>77</v>
      </c>
      <c r="AU127" s="234" t="s">
        <v>86</v>
      </c>
      <c r="AY127" s="233" t="s">
        <v>126</v>
      </c>
      <c r="BK127" s="235">
        <f>SUM(BK128:BK203)</f>
        <v>0</v>
      </c>
    </row>
    <row r="128" s="2" customFormat="1" ht="21.75" customHeight="1">
      <c r="A128" s="37"/>
      <c r="B128" s="38"/>
      <c r="C128" s="238" t="s">
        <v>86</v>
      </c>
      <c r="D128" s="238" t="s">
        <v>159</v>
      </c>
      <c r="E128" s="239" t="s">
        <v>613</v>
      </c>
      <c r="F128" s="240" t="s">
        <v>614</v>
      </c>
      <c r="G128" s="241" t="s">
        <v>162</v>
      </c>
      <c r="H128" s="242">
        <v>7.0999999999999996</v>
      </c>
      <c r="I128" s="243"/>
      <c r="J128" s="244">
        <f>ROUND(I128*H128,2)</f>
        <v>0</v>
      </c>
      <c r="K128" s="245"/>
      <c r="L128" s="43"/>
      <c r="M128" s="246" t="s">
        <v>1</v>
      </c>
      <c r="N128" s="247" t="s">
        <v>43</v>
      </c>
      <c r="O128" s="90"/>
      <c r="P128" s="201">
        <f>O128*H128</f>
        <v>0</v>
      </c>
      <c r="Q128" s="201">
        <v>0</v>
      </c>
      <c r="R128" s="201">
        <f>Q128*H128</f>
        <v>0</v>
      </c>
      <c r="S128" s="201">
        <v>0.26000000000000001</v>
      </c>
      <c r="T128" s="202">
        <f>S128*H128</f>
        <v>1.8459999999999999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03" t="s">
        <v>127</v>
      </c>
      <c r="AT128" s="203" t="s">
        <v>159</v>
      </c>
      <c r="AU128" s="203" t="s">
        <v>88</v>
      </c>
      <c r="AY128" s="16" t="s">
        <v>126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16" t="s">
        <v>86</v>
      </c>
      <c r="BK128" s="204">
        <f>ROUND(I128*H128,2)</f>
        <v>0</v>
      </c>
      <c r="BL128" s="16" t="s">
        <v>127</v>
      </c>
      <c r="BM128" s="203" t="s">
        <v>615</v>
      </c>
    </row>
    <row r="129" s="13" customFormat="1">
      <c r="A129" s="13"/>
      <c r="B129" s="248"/>
      <c r="C129" s="249"/>
      <c r="D129" s="250" t="s">
        <v>164</v>
      </c>
      <c r="E129" s="251" t="s">
        <v>1</v>
      </c>
      <c r="F129" s="252" t="s">
        <v>616</v>
      </c>
      <c r="G129" s="249"/>
      <c r="H129" s="253">
        <v>5.5999999999999996</v>
      </c>
      <c r="I129" s="254"/>
      <c r="J129" s="249"/>
      <c r="K129" s="249"/>
      <c r="L129" s="255"/>
      <c r="M129" s="256"/>
      <c r="N129" s="257"/>
      <c r="O129" s="257"/>
      <c r="P129" s="257"/>
      <c r="Q129" s="257"/>
      <c r="R129" s="257"/>
      <c r="S129" s="257"/>
      <c r="T129" s="25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9" t="s">
        <v>164</v>
      </c>
      <c r="AU129" s="259" t="s">
        <v>88</v>
      </c>
      <c r="AV129" s="13" t="s">
        <v>88</v>
      </c>
      <c r="AW129" s="13" t="s">
        <v>34</v>
      </c>
      <c r="AX129" s="13" t="s">
        <v>78</v>
      </c>
      <c r="AY129" s="259" t="s">
        <v>126</v>
      </c>
    </row>
    <row r="130" s="13" customFormat="1">
      <c r="A130" s="13"/>
      <c r="B130" s="248"/>
      <c r="C130" s="249"/>
      <c r="D130" s="250" t="s">
        <v>164</v>
      </c>
      <c r="E130" s="251" t="s">
        <v>1</v>
      </c>
      <c r="F130" s="252" t="s">
        <v>617</v>
      </c>
      <c r="G130" s="249"/>
      <c r="H130" s="253">
        <v>1.5</v>
      </c>
      <c r="I130" s="254"/>
      <c r="J130" s="249"/>
      <c r="K130" s="249"/>
      <c r="L130" s="255"/>
      <c r="M130" s="256"/>
      <c r="N130" s="257"/>
      <c r="O130" s="257"/>
      <c r="P130" s="257"/>
      <c r="Q130" s="257"/>
      <c r="R130" s="257"/>
      <c r="S130" s="257"/>
      <c r="T130" s="25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9" t="s">
        <v>164</v>
      </c>
      <c r="AU130" s="259" t="s">
        <v>88</v>
      </c>
      <c r="AV130" s="13" t="s">
        <v>88</v>
      </c>
      <c r="AW130" s="13" t="s">
        <v>34</v>
      </c>
      <c r="AX130" s="13" t="s">
        <v>78</v>
      </c>
      <c r="AY130" s="259" t="s">
        <v>126</v>
      </c>
    </row>
    <row r="131" s="14" customFormat="1">
      <c r="A131" s="14"/>
      <c r="B131" s="260"/>
      <c r="C131" s="261"/>
      <c r="D131" s="250" t="s">
        <v>164</v>
      </c>
      <c r="E131" s="262" t="s">
        <v>1</v>
      </c>
      <c r="F131" s="263" t="s">
        <v>173</v>
      </c>
      <c r="G131" s="261"/>
      <c r="H131" s="264">
        <v>7.0999999999999996</v>
      </c>
      <c r="I131" s="265"/>
      <c r="J131" s="261"/>
      <c r="K131" s="261"/>
      <c r="L131" s="266"/>
      <c r="M131" s="267"/>
      <c r="N131" s="268"/>
      <c r="O131" s="268"/>
      <c r="P131" s="268"/>
      <c r="Q131" s="268"/>
      <c r="R131" s="268"/>
      <c r="S131" s="268"/>
      <c r="T131" s="26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70" t="s">
        <v>164</v>
      </c>
      <c r="AU131" s="270" t="s">
        <v>88</v>
      </c>
      <c r="AV131" s="14" t="s">
        <v>127</v>
      </c>
      <c r="AW131" s="14" t="s">
        <v>34</v>
      </c>
      <c r="AX131" s="14" t="s">
        <v>86</v>
      </c>
      <c r="AY131" s="270" t="s">
        <v>126</v>
      </c>
    </row>
    <row r="132" s="2" customFormat="1" ht="33" customHeight="1">
      <c r="A132" s="37"/>
      <c r="B132" s="38"/>
      <c r="C132" s="238" t="s">
        <v>88</v>
      </c>
      <c r="D132" s="238" t="s">
        <v>159</v>
      </c>
      <c r="E132" s="239" t="s">
        <v>184</v>
      </c>
      <c r="F132" s="240" t="s">
        <v>185</v>
      </c>
      <c r="G132" s="241" t="s">
        <v>162</v>
      </c>
      <c r="H132" s="242">
        <v>54.700000000000003</v>
      </c>
      <c r="I132" s="243"/>
      <c r="J132" s="244">
        <f>ROUND(I132*H132,2)</f>
        <v>0</v>
      </c>
      <c r="K132" s="245"/>
      <c r="L132" s="43"/>
      <c r="M132" s="246" t="s">
        <v>1</v>
      </c>
      <c r="N132" s="247" t="s">
        <v>43</v>
      </c>
      <c r="O132" s="90"/>
      <c r="P132" s="201">
        <f>O132*H132</f>
        <v>0</v>
      </c>
      <c r="Q132" s="201">
        <v>0</v>
      </c>
      <c r="R132" s="201">
        <f>Q132*H132</f>
        <v>0</v>
      </c>
      <c r="S132" s="201">
        <v>0.255</v>
      </c>
      <c r="T132" s="202">
        <f>S132*H132</f>
        <v>13.948500000000001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03" t="s">
        <v>127</v>
      </c>
      <c r="AT132" s="203" t="s">
        <v>159</v>
      </c>
      <c r="AU132" s="203" t="s">
        <v>88</v>
      </c>
      <c r="AY132" s="16" t="s">
        <v>126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16" t="s">
        <v>86</v>
      </c>
      <c r="BK132" s="204">
        <f>ROUND(I132*H132,2)</f>
        <v>0</v>
      </c>
      <c r="BL132" s="16" t="s">
        <v>127</v>
      </c>
      <c r="BM132" s="203" t="s">
        <v>618</v>
      </c>
    </row>
    <row r="133" s="13" customFormat="1">
      <c r="A133" s="13"/>
      <c r="B133" s="248"/>
      <c r="C133" s="249"/>
      <c r="D133" s="250" t="s">
        <v>164</v>
      </c>
      <c r="E133" s="251" t="s">
        <v>1</v>
      </c>
      <c r="F133" s="252" t="s">
        <v>619</v>
      </c>
      <c r="G133" s="249"/>
      <c r="H133" s="253">
        <v>31.699999999999999</v>
      </c>
      <c r="I133" s="254"/>
      <c r="J133" s="249"/>
      <c r="K133" s="249"/>
      <c r="L133" s="255"/>
      <c r="M133" s="256"/>
      <c r="N133" s="257"/>
      <c r="O133" s="257"/>
      <c r="P133" s="257"/>
      <c r="Q133" s="257"/>
      <c r="R133" s="257"/>
      <c r="S133" s="257"/>
      <c r="T133" s="25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9" t="s">
        <v>164</v>
      </c>
      <c r="AU133" s="259" t="s">
        <v>88</v>
      </c>
      <c r="AV133" s="13" t="s">
        <v>88</v>
      </c>
      <c r="AW133" s="13" t="s">
        <v>34</v>
      </c>
      <c r="AX133" s="13" t="s">
        <v>78</v>
      </c>
      <c r="AY133" s="259" t="s">
        <v>126</v>
      </c>
    </row>
    <row r="134" s="13" customFormat="1">
      <c r="A134" s="13"/>
      <c r="B134" s="248"/>
      <c r="C134" s="249"/>
      <c r="D134" s="250" t="s">
        <v>164</v>
      </c>
      <c r="E134" s="251" t="s">
        <v>1</v>
      </c>
      <c r="F134" s="252" t="s">
        <v>620</v>
      </c>
      <c r="G134" s="249"/>
      <c r="H134" s="253">
        <v>17.399999999999999</v>
      </c>
      <c r="I134" s="254"/>
      <c r="J134" s="249"/>
      <c r="K134" s="249"/>
      <c r="L134" s="255"/>
      <c r="M134" s="256"/>
      <c r="N134" s="257"/>
      <c r="O134" s="257"/>
      <c r="P134" s="257"/>
      <c r="Q134" s="257"/>
      <c r="R134" s="257"/>
      <c r="S134" s="257"/>
      <c r="T134" s="25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9" t="s">
        <v>164</v>
      </c>
      <c r="AU134" s="259" t="s">
        <v>88</v>
      </c>
      <c r="AV134" s="13" t="s">
        <v>88</v>
      </c>
      <c r="AW134" s="13" t="s">
        <v>34</v>
      </c>
      <c r="AX134" s="13" t="s">
        <v>78</v>
      </c>
      <c r="AY134" s="259" t="s">
        <v>126</v>
      </c>
    </row>
    <row r="135" s="13" customFormat="1">
      <c r="A135" s="13"/>
      <c r="B135" s="248"/>
      <c r="C135" s="249"/>
      <c r="D135" s="250" t="s">
        <v>164</v>
      </c>
      <c r="E135" s="251" t="s">
        <v>1</v>
      </c>
      <c r="F135" s="252" t="s">
        <v>621</v>
      </c>
      <c r="G135" s="249"/>
      <c r="H135" s="253">
        <v>5.5999999999999996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164</v>
      </c>
      <c r="AU135" s="259" t="s">
        <v>88</v>
      </c>
      <c r="AV135" s="13" t="s">
        <v>88</v>
      </c>
      <c r="AW135" s="13" t="s">
        <v>34</v>
      </c>
      <c r="AX135" s="13" t="s">
        <v>78</v>
      </c>
      <c r="AY135" s="259" t="s">
        <v>126</v>
      </c>
    </row>
    <row r="136" s="14" customFormat="1">
      <c r="A136" s="14"/>
      <c r="B136" s="260"/>
      <c r="C136" s="261"/>
      <c r="D136" s="250" t="s">
        <v>164</v>
      </c>
      <c r="E136" s="262" t="s">
        <v>1</v>
      </c>
      <c r="F136" s="263" t="s">
        <v>173</v>
      </c>
      <c r="G136" s="261"/>
      <c r="H136" s="264">
        <v>54.699999999999996</v>
      </c>
      <c r="I136" s="265"/>
      <c r="J136" s="261"/>
      <c r="K136" s="261"/>
      <c r="L136" s="266"/>
      <c r="M136" s="267"/>
      <c r="N136" s="268"/>
      <c r="O136" s="268"/>
      <c r="P136" s="268"/>
      <c r="Q136" s="268"/>
      <c r="R136" s="268"/>
      <c r="S136" s="268"/>
      <c r="T136" s="26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0" t="s">
        <v>164</v>
      </c>
      <c r="AU136" s="270" t="s">
        <v>88</v>
      </c>
      <c r="AV136" s="14" t="s">
        <v>127</v>
      </c>
      <c r="AW136" s="14" t="s">
        <v>34</v>
      </c>
      <c r="AX136" s="14" t="s">
        <v>86</v>
      </c>
      <c r="AY136" s="270" t="s">
        <v>126</v>
      </c>
    </row>
    <row r="137" s="2" customFormat="1" ht="21.75" customHeight="1">
      <c r="A137" s="37"/>
      <c r="B137" s="38"/>
      <c r="C137" s="238" t="s">
        <v>131</v>
      </c>
      <c r="D137" s="238" t="s">
        <v>159</v>
      </c>
      <c r="E137" s="239" t="s">
        <v>622</v>
      </c>
      <c r="F137" s="240" t="s">
        <v>623</v>
      </c>
      <c r="G137" s="241" t="s">
        <v>162</v>
      </c>
      <c r="H137" s="242">
        <v>301.80000000000001</v>
      </c>
      <c r="I137" s="243"/>
      <c r="J137" s="244">
        <f>ROUND(I137*H137,2)</f>
        <v>0</v>
      </c>
      <c r="K137" s="245"/>
      <c r="L137" s="43"/>
      <c r="M137" s="246" t="s">
        <v>1</v>
      </c>
      <c r="N137" s="247" t="s">
        <v>43</v>
      </c>
      <c r="O137" s="90"/>
      <c r="P137" s="201">
        <f>O137*H137</f>
        <v>0</v>
      </c>
      <c r="Q137" s="201">
        <v>0</v>
      </c>
      <c r="R137" s="201">
        <f>Q137*H137</f>
        <v>0</v>
      </c>
      <c r="S137" s="201">
        <v>0.22</v>
      </c>
      <c r="T137" s="202">
        <f>S137*H137</f>
        <v>66.396000000000001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03" t="s">
        <v>127</v>
      </c>
      <c r="AT137" s="203" t="s">
        <v>159</v>
      </c>
      <c r="AU137" s="203" t="s">
        <v>88</v>
      </c>
      <c r="AY137" s="16" t="s">
        <v>126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6" t="s">
        <v>86</v>
      </c>
      <c r="BK137" s="204">
        <f>ROUND(I137*H137,2)</f>
        <v>0</v>
      </c>
      <c r="BL137" s="16" t="s">
        <v>127</v>
      </c>
      <c r="BM137" s="203" t="s">
        <v>624</v>
      </c>
    </row>
    <row r="138" s="13" customFormat="1">
      <c r="A138" s="13"/>
      <c r="B138" s="248"/>
      <c r="C138" s="249"/>
      <c r="D138" s="250" t="s">
        <v>164</v>
      </c>
      <c r="E138" s="251" t="s">
        <v>1</v>
      </c>
      <c r="F138" s="252" t="s">
        <v>625</v>
      </c>
      <c r="G138" s="249"/>
      <c r="H138" s="253">
        <v>217</v>
      </c>
      <c r="I138" s="254"/>
      <c r="J138" s="249"/>
      <c r="K138" s="249"/>
      <c r="L138" s="255"/>
      <c r="M138" s="256"/>
      <c r="N138" s="257"/>
      <c r="O138" s="257"/>
      <c r="P138" s="257"/>
      <c r="Q138" s="257"/>
      <c r="R138" s="257"/>
      <c r="S138" s="257"/>
      <c r="T138" s="25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9" t="s">
        <v>164</v>
      </c>
      <c r="AU138" s="259" t="s">
        <v>88</v>
      </c>
      <c r="AV138" s="13" t="s">
        <v>88</v>
      </c>
      <c r="AW138" s="13" t="s">
        <v>34</v>
      </c>
      <c r="AX138" s="13" t="s">
        <v>78</v>
      </c>
      <c r="AY138" s="259" t="s">
        <v>126</v>
      </c>
    </row>
    <row r="139" s="13" customFormat="1">
      <c r="A139" s="13"/>
      <c r="B139" s="248"/>
      <c r="C139" s="249"/>
      <c r="D139" s="250" t="s">
        <v>164</v>
      </c>
      <c r="E139" s="251" t="s">
        <v>1</v>
      </c>
      <c r="F139" s="252" t="s">
        <v>626</v>
      </c>
      <c r="G139" s="249"/>
      <c r="H139" s="253">
        <v>84.799999999999997</v>
      </c>
      <c r="I139" s="254"/>
      <c r="J139" s="249"/>
      <c r="K139" s="249"/>
      <c r="L139" s="255"/>
      <c r="M139" s="256"/>
      <c r="N139" s="257"/>
      <c r="O139" s="257"/>
      <c r="P139" s="257"/>
      <c r="Q139" s="257"/>
      <c r="R139" s="257"/>
      <c r="S139" s="257"/>
      <c r="T139" s="25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9" t="s">
        <v>164</v>
      </c>
      <c r="AU139" s="259" t="s">
        <v>88</v>
      </c>
      <c r="AV139" s="13" t="s">
        <v>88</v>
      </c>
      <c r="AW139" s="13" t="s">
        <v>34</v>
      </c>
      <c r="AX139" s="13" t="s">
        <v>78</v>
      </c>
      <c r="AY139" s="259" t="s">
        <v>126</v>
      </c>
    </row>
    <row r="140" s="14" customFormat="1">
      <c r="A140" s="14"/>
      <c r="B140" s="260"/>
      <c r="C140" s="261"/>
      <c r="D140" s="250" t="s">
        <v>164</v>
      </c>
      <c r="E140" s="262" t="s">
        <v>1</v>
      </c>
      <c r="F140" s="263" t="s">
        <v>173</v>
      </c>
      <c r="G140" s="261"/>
      <c r="H140" s="264">
        <v>301.80000000000001</v>
      </c>
      <c r="I140" s="265"/>
      <c r="J140" s="261"/>
      <c r="K140" s="261"/>
      <c r="L140" s="266"/>
      <c r="M140" s="267"/>
      <c r="N140" s="268"/>
      <c r="O140" s="268"/>
      <c r="P140" s="268"/>
      <c r="Q140" s="268"/>
      <c r="R140" s="268"/>
      <c r="S140" s="268"/>
      <c r="T140" s="26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0" t="s">
        <v>164</v>
      </c>
      <c r="AU140" s="270" t="s">
        <v>88</v>
      </c>
      <c r="AV140" s="14" t="s">
        <v>127</v>
      </c>
      <c r="AW140" s="14" t="s">
        <v>34</v>
      </c>
      <c r="AX140" s="14" t="s">
        <v>86</v>
      </c>
      <c r="AY140" s="270" t="s">
        <v>126</v>
      </c>
    </row>
    <row r="141" s="2" customFormat="1" ht="16.5" customHeight="1">
      <c r="A141" s="37"/>
      <c r="B141" s="38"/>
      <c r="C141" s="238" t="s">
        <v>127</v>
      </c>
      <c r="D141" s="238" t="s">
        <v>159</v>
      </c>
      <c r="E141" s="239" t="s">
        <v>197</v>
      </c>
      <c r="F141" s="240" t="s">
        <v>198</v>
      </c>
      <c r="G141" s="241" t="s">
        <v>199</v>
      </c>
      <c r="H141" s="242">
        <v>315.69999999999999</v>
      </c>
      <c r="I141" s="243"/>
      <c r="J141" s="244">
        <f>ROUND(I141*H141,2)</f>
        <v>0</v>
      </c>
      <c r="K141" s="245"/>
      <c r="L141" s="43"/>
      <c r="M141" s="246" t="s">
        <v>1</v>
      </c>
      <c r="N141" s="247" t="s">
        <v>43</v>
      </c>
      <c r="O141" s="90"/>
      <c r="P141" s="201">
        <f>O141*H141</f>
        <v>0</v>
      </c>
      <c r="Q141" s="201">
        <v>0</v>
      </c>
      <c r="R141" s="201">
        <f>Q141*H141</f>
        <v>0</v>
      </c>
      <c r="S141" s="201">
        <v>0.20499999999999999</v>
      </c>
      <c r="T141" s="202">
        <f>S141*H141</f>
        <v>64.718499999999992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03" t="s">
        <v>127</v>
      </c>
      <c r="AT141" s="203" t="s">
        <v>159</v>
      </c>
      <c r="AU141" s="203" t="s">
        <v>88</v>
      </c>
      <c r="AY141" s="16" t="s">
        <v>126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16" t="s">
        <v>86</v>
      </c>
      <c r="BK141" s="204">
        <f>ROUND(I141*H141,2)</f>
        <v>0</v>
      </c>
      <c r="BL141" s="16" t="s">
        <v>127</v>
      </c>
      <c r="BM141" s="203" t="s">
        <v>200</v>
      </c>
    </row>
    <row r="142" s="13" customFormat="1">
      <c r="A142" s="13"/>
      <c r="B142" s="248"/>
      <c r="C142" s="249"/>
      <c r="D142" s="250" t="s">
        <v>164</v>
      </c>
      <c r="E142" s="251" t="s">
        <v>1</v>
      </c>
      <c r="F142" s="252" t="s">
        <v>627</v>
      </c>
      <c r="G142" s="249"/>
      <c r="H142" s="253">
        <v>94.5</v>
      </c>
      <c r="I142" s="254"/>
      <c r="J142" s="249"/>
      <c r="K142" s="249"/>
      <c r="L142" s="255"/>
      <c r="M142" s="256"/>
      <c r="N142" s="257"/>
      <c r="O142" s="257"/>
      <c r="P142" s="257"/>
      <c r="Q142" s="257"/>
      <c r="R142" s="257"/>
      <c r="S142" s="257"/>
      <c r="T142" s="25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9" t="s">
        <v>164</v>
      </c>
      <c r="AU142" s="259" t="s">
        <v>88</v>
      </c>
      <c r="AV142" s="13" t="s">
        <v>88</v>
      </c>
      <c r="AW142" s="13" t="s">
        <v>34</v>
      </c>
      <c r="AX142" s="13" t="s">
        <v>78</v>
      </c>
      <c r="AY142" s="259" t="s">
        <v>126</v>
      </c>
    </row>
    <row r="143" s="13" customFormat="1">
      <c r="A143" s="13"/>
      <c r="B143" s="248"/>
      <c r="C143" s="249"/>
      <c r="D143" s="250" t="s">
        <v>164</v>
      </c>
      <c r="E143" s="251" t="s">
        <v>1</v>
      </c>
      <c r="F143" s="252" t="s">
        <v>628</v>
      </c>
      <c r="G143" s="249"/>
      <c r="H143" s="253">
        <v>162.19999999999999</v>
      </c>
      <c r="I143" s="254"/>
      <c r="J143" s="249"/>
      <c r="K143" s="249"/>
      <c r="L143" s="255"/>
      <c r="M143" s="256"/>
      <c r="N143" s="257"/>
      <c r="O143" s="257"/>
      <c r="P143" s="257"/>
      <c r="Q143" s="257"/>
      <c r="R143" s="257"/>
      <c r="S143" s="257"/>
      <c r="T143" s="25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9" t="s">
        <v>164</v>
      </c>
      <c r="AU143" s="259" t="s">
        <v>88</v>
      </c>
      <c r="AV143" s="13" t="s">
        <v>88</v>
      </c>
      <c r="AW143" s="13" t="s">
        <v>34</v>
      </c>
      <c r="AX143" s="13" t="s">
        <v>78</v>
      </c>
      <c r="AY143" s="259" t="s">
        <v>126</v>
      </c>
    </row>
    <row r="144" s="13" customFormat="1">
      <c r="A144" s="13"/>
      <c r="B144" s="248"/>
      <c r="C144" s="249"/>
      <c r="D144" s="250" t="s">
        <v>164</v>
      </c>
      <c r="E144" s="251" t="s">
        <v>1</v>
      </c>
      <c r="F144" s="252" t="s">
        <v>629</v>
      </c>
      <c r="G144" s="249"/>
      <c r="H144" s="253">
        <v>59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9" t="s">
        <v>164</v>
      </c>
      <c r="AU144" s="259" t="s">
        <v>88</v>
      </c>
      <c r="AV144" s="13" t="s">
        <v>88</v>
      </c>
      <c r="AW144" s="13" t="s">
        <v>34</v>
      </c>
      <c r="AX144" s="13" t="s">
        <v>78</v>
      </c>
      <c r="AY144" s="259" t="s">
        <v>126</v>
      </c>
    </row>
    <row r="145" s="14" customFormat="1">
      <c r="A145" s="14"/>
      <c r="B145" s="260"/>
      <c r="C145" s="261"/>
      <c r="D145" s="250" t="s">
        <v>164</v>
      </c>
      <c r="E145" s="262" t="s">
        <v>1</v>
      </c>
      <c r="F145" s="263" t="s">
        <v>173</v>
      </c>
      <c r="G145" s="261"/>
      <c r="H145" s="264">
        <v>315.69999999999999</v>
      </c>
      <c r="I145" s="265"/>
      <c r="J145" s="261"/>
      <c r="K145" s="261"/>
      <c r="L145" s="266"/>
      <c r="M145" s="267"/>
      <c r="N145" s="268"/>
      <c r="O145" s="268"/>
      <c r="P145" s="268"/>
      <c r="Q145" s="268"/>
      <c r="R145" s="268"/>
      <c r="S145" s="268"/>
      <c r="T145" s="26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0" t="s">
        <v>164</v>
      </c>
      <c r="AU145" s="270" t="s">
        <v>88</v>
      </c>
      <c r="AV145" s="14" t="s">
        <v>127</v>
      </c>
      <c r="AW145" s="14" t="s">
        <v>34</v>
      </c>
      <c r="AX145" s="14" t="s">
        <v>86</v>
      </c>
      <c r="AY145" s="270" t="s">
        <v>126</v>
      </c>
    </row>
    <row r="146" s="2" customFormat="1" ht="21.75" customHeight="1">
      <c r="A146" s="37"/>
      <c r="B146" s="38"/>
      <c r="C146" s="238" t="s">
        <v>136</v>
      </c>
      <c r="D146" s="238" t="s">
        <v>159</v>
      </c>
      <c r="E146" s="239" t="s">
        <v>203</v>
      </c>
      <c r="F146" s="240" t="s">
        <v>204</v>
      </c>
      <c r="G146" s="241" t="s">
        <v>205</v>
      </c>
      <c r="H146" s="242">
        <v>281.57499999999999</v>
      </c>
      <c r="I146" s="243"/>
      <c r="J146" s="244">
        <f>ROUND(I146*H146,2)</f>
        <v>0</v>
      </c>
      <c r="K146" s="245"/>
      <c r="L146" s="43"/>
      <c r="M146" s="246" t="s">
        <v>1</v>
      </c>
      <c r="N146" s="247" t="s">
        <v>43</v>
      </c>
      <c r="O146" s="90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03" t="s">
        <v>127</v>
      </c>
      <c r="AT146" s="203" t="s">
        <v>159</v>
      </c>
      <c r="AU146" s="203" t="s">
        <v>88</v>
      </c>
      <c r="AY146" s="16" t="s">
        <v>126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6" t="s">
        <v>86</v>
      </c>
      <c r="BK146" s="204">
        <f>ROUND(I146*H146,2)</f>
        <v>0</v>
      </c>
      <c r="BL146" s="16" t="s">
        <v>127</v>
      </c>
      <c r="BM146" s="203" t="s">
        <v>206</v>
      </c>
    </row>
    <row r="147" s="13" customFormat="1">
      <c r="A147" s="13"/>
      <c r="B147" s="248"/>
      <c r="C147" s="249"/>
      <c r="D147" s="250" t="s">
        <v>164</v>
      </c>
      <c r="E147" s="251" t="s">
        <v>1</v>
      </c>
      <c r="F147" s="252" t="s">
        <v>630</v>
      </c>
      <c r="G147" s="249"/>
      <c r="H147" s="253">
        <v>2.6400000000000001</v>
      </c>
      <c r="I147" s="254"/>
      <c r="J147" s="249"/>
      <c r="K147" s="249"/>
      <c r="L147" s="255"/>
      <c r="M147" s="256"/>
      <c r="N147" s="257"/>
      <c r="O147" s="257"/>
      <c r="P147" s="257"/>
      <c r="Q147" s="257"/>
      <c r="R147" s="257"/>
      <c r="S147" s="257"/>
      <c r="T147" s="25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9" t="s">
        <v>164</v>
      </c>
      <c r="AU147" s="259" t="s">
        <v>88</v>
      </c>
      <c r="AV147" s="13" t="s">
        <v>88</v>
      </c>
      <c r="AW147" s="13" t="s">
        <v>34</v>
      </c>
      <c r="AX147" s="13" t="s">
        <v>78</v>
      </c>
      <c r="AY147" s="259" t="s">
        <v>126</v>
      </c>
    </row>
    <row r="148" s="13" customFormat="1">
      <c r="A148" s="13"/>
      <c r="B148" s="248"/>
      <c r="C148" s="249"/>
      <c r="D148" s="250" t="s">
        <v>164</v>
      </c>
      <c r="E148" s="251" t="s">
        <v>1</v>
      </c>
      <c r="F148" s="252" t="s">
        <v>631</v>
      </c>
      <c r="G148" s="249"/>
      <c r="H148" s="253">
        <v>11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164</v>
      </c>
      <c r="AU148" s="259" t="s">
        <v>88</v>
      </c>
      <c r="AV148" s="13" t="s">
        <v>88</v>
      </c>
      <c r="AW148" s="13" t="s">
        <v>34</v>
      </c>
      <c r="AX148" s="13" t="s">
        <v>78</v>
      </c>
      <c r="AY148" s="259" t="s">
        <v>126</v>
      </c>
    </row>
    <row r="149" s="13" customFormat="1">
      <c r="A149" s="13"/>
      <c r="B149" s="248"/>
      <c r="C149" s="249"/>
      <c r="D149" s="250" t="s">
        <v>164</v>
      </c>
      <c r="E149" s="251" t="s">
        <v>1</v>
      </c>
      <c r="F149" s="252" t="s">
        <v>632</v>
      </c>
      <c r="G149" s="249"/>
      <c r="H149" s="253">
        <v>12.4</v>
      </c>
      <c r="I149" s="254"/>
      <c r="J149" s="249"/>
      <c r="K149" s="249"/>
      <c r="L149" s="255"/>
      <c r="M149" s="256"/>
      <c r="N149" s="257"/>
      <c r="O149" s="257"/>
      <c r="P149" s="257"/>
      <c r="Q149" s="257"/>
      <c r="R149" s="257"/>
      <c r="S149" s="257"/>
      <c r="T149" s="25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9" t="s">
        <v>164</v>
      </c>
      <c r="AU149" s="259" t="s">
        <v>88</v>
      </c>
      <c r="AV149" s="13" t="s">
        <v>88</v>
      </c>
      <c r="AW149" s="13" t="s">
        <v>34</v>
      </c>
      <c r="AX149" s="13" t="s">
        <v>78</v>
      </c>
      <c r="AY149" s="259" t="s">
        <v>126</v>
      </c>
    </row>
    <row r="150" s="13" customFormat="1">
      <c r="A150" s="13"/>
      <c r="B150" s="248"/>
      <c r="C150" s="249"/>
      <c r="D150" s="250" t="s">
        <v>164</v>
      </c>
      <c r="E150" s="251" t="s">
        <v>1</v>
      </c>
      <c r="F150" s="252" t="s">
        <v>633</v>
      </c>
      <c r="G150" s="249"/>
      <c r="H150" s="253">
        <v>9.8100000000000005</v>
      </c>
      <c r="I150" s="254"/>
      <c r="J150" s="249"/>
      <c r="K150" s="249"/>
      <c r="L150" s="255"/>
      <c r="M150" s="256"/>
      <c r="N150" s="257"/>
      <c r="O150" s="257"/>
      <c r="P150" s="257"/>
      <c r="Q150" s="257"/>
      <c r="R150" s="257"/>
      <c r="S150" s="257"/>
      <c r="T150" s="25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9" t="s">
        <v>164</v>
      </c>
      <c r="AU150" s="259" t="s">
        <v>88</v>
      </c>
      <c r="AV150" s="13" t="s">
        <v>88</v>
      </c>
      <c r="AW150" s="13" t="s">
        <v>34</v>
      </c>
      <c r="AX150" s="13" t="s">
        <v>78</v>
      </c>
      <c r="AY150" s="259" t="s">
        <v>126</v>
      </c>
    </row>
    <row r="151" s="13" customFormat="1">
      <c r="A151" s="13"/>
      <c r="B151" s="248"/>
      <c r="C151" s="249"/>
      <c r="D151" s="250" t="s">
        <v>164</v>
      </c>
      <c r="E151" s="251" t="s">
        <v>1</v>
      </c>
      <c r="F151" s="252" t="s">
        <v>634</v>
      </c>
      <c r="G151" s="249"/>
      <c r="H151" s="253">
        <v>23</v>
      </c>
      <c r="I151" s="254"/>
      <c r="J151" s="249"/>
      <c r="K151" s="249"/>
      <c r="L151" s="255"/>
      <c r="M151" s="256"/>
      <c r="N151" s="257"/>
      <c r="O151" s="257"/>
      <c r="P151" s="257"/>
      <c r="Q151" s="257"/>
      <c r="R151" s="257"/>
      <c r="S151" s="257"/>
      <c r="T151" s="25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9" t="s">
        <v>164</v>
      </c>
      <c r="AU151" s="259" t="s">
        <v>88</v>
      </c>
      <c r="AV151" s="13" t="s">
        <v>88</v>
      </c>
      <c r="AW151" s="13" t="s">
        <v>34</v>
      </c>
      <c r="AX151" s="13" t="s">
        <v>78</v>
      </c>
      <c r="AY151" s="259" t="s">
        <v>126</v>
      </c>
    </row>
    <row r="152" s="13" customFormat="1">
      <c r="A152" s="13"/>
      <c r="B152" s="248"/>
      <c r="C152" s="249"/>
      <c r="D152" s="250" t="s">
        <v>164</v>
      </c>
      <c r="E152" s="251" t="s">
        <v>1</v>
      </c>
      <c r="F152" s="252" t="s">
        <v>635</v>
      </c>
      <c r="G152" s="249"/>
      <c r="H152" s="253">
        <v>10</v>
      </c>
      <c r="I152" s="254"/>
      <c r="J152" s="249"/>
      <c r="K152" s="249"/>
      <c r="L152" s="255"/>
      <c r="M152" s="256"/>
      <c r="N152" s="257"/>
      <c r="O152" s="257"/>
      <c r="P152" s="257"/>
      <c r="Q152" s="257"/>
      <c r="R152" s="257"/>
      <c r="S152" s="257"/>
      <c r="T152" s="25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9" t="s">
        <v>164</v>
      </c>
      <c r="AU152" s="259" t="s">
        <v>88</v>
      </c>
      <c r="AV152" s="13" t="s">
        <v>88</v>
      </c>
      <c r="AW152" s="13" t="s">
        <v>34</v>
      </c>
      <c r="AX152" s="13" t="s">
        <v>78</v>
      </c>
      <c r="AY152" s="259" t="s">
        <v>126</v>
      </c>
    </row>
    <row r="153" s="13" customFormat="1">
      <c r="A153" s="13"/>
      <c r="B153" s="248"/>
      <c r="C153" s="249"/>
      <c r="D153" s="250" t="s">
        <v>164</v>
      </c>
      <c r="E153" s="251" t="s">
        <v>1</v>
      </c>
      <c r="F153" s="252" t="s">
        <v>636</v>
      </c>
      <c r="G153" s="249"/>
      <c r="H153" s="253">
        <v>15</v>
      </c>
      <c r="I153" s="254"/>
      <c r="J153" s="249"/>
      <c r="K153" s="249"/>
      <c r="L153" s="255"/>
      <c r="M153" s="256"/>
      <c r="N153" s="257"/>
      <c r="O153" s="257"/>
      <c r="P153" s="257"/>
      <c r="Q153" s="257"/>
      <c r="R153" s="257"/>
      <c r="S153" s="257"/>
      <c r="T153" s="25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9" t="s">
        <v>164</v>
      </c>
      <c r="AU153" s="259" t="s">
        <v>88</v>
      </c>
      <c r="AV153" s="13" t="s">
        <v>88</v>
      </c>
      <c r="AW153" s="13" t="s">
        <v>34</v>
      </c>
      <c r="AX153" s="13" t="s">
        <v>78</v>
      </c>
      <c r="AY153" s="259" t="s">
        <v>126</v>
      </c>
    </row>
    <row r="154" s="13" customFormat="1">
      <c r="A154" s="13"/>
      <c r="B154" s="248"/>
      <c r="C154" s="249"/>
      <c r="D154" s="250" t="s">
        <v>164</v>
      </c>
      <c r="E154" s="251" t="s">
        <v>1</v>
      </c>
      <c r="F154" s="252" t="s">
        <v>637</v>
      </c>
      <c r="G154" s="249"/>
      <c r="H154" s="253">
        <v>6.4000000000000004</v>
      </c>
      <c r="I154" s="254"/>
      <c r="J154" s="249"/>
      <c r="K154" s="249"/>
      <c r="L154" s="255"/>
      <c r="M154" s="256"/>
      <c r="N154" s="257"/>
      <c r="O154" s="257"/>
      <c r="P154" s="257"/>
      <c r="Q154" s="257"/>
      <c r="R154" s="257"/>
      <c r="S154" s="257"/>
      <c r="T154" s="25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9" t="s">
        <v>164</v>
      </c>
      <c r="AU154" s="259" t="s">
        <v>88</v>
      </c>
      <c r="AV154" s="13" t="s">
        <v>88</v>
      </c>
      <c r="AW154" s="13" t="s">
        <v>34</v>
      </c>
      <c r="AX154" s="13" t="s">
        <v>78</v>
      </c>
      <c r="AY154" s="259" t="s">
        <v>126</v>
      </c>
    </row>
    <row r="155" s="13" customFormat="1">
      <c r="A155" s="13"/>
      <c r="B155" s="248"/>
      <c r="C155" s="249"/>
      <c r="D155" s="250" t="s">
        <v>164</v>
      </c>
      <c r="E155" s="251" t="s">
        <v>1</v>
      </c>
      <c r="F155" s="252" t="s">
        <v>638</v>
      </c>
      <c r="G155" s="249"/>
      <c r="H155" s="253">
        <v>2.75</v>
      </c>
      <c r="I155" s="254"/>
      <c r="J155" s="249"/>
      <c r="K155" s="249"/>
      <c r="L155" s="255"/>
      <c r="M155" s="256"/>
      <c r="N155" s="257"/>
      <c r="O155" s="257"/>
      <c r="P155" s="257"/>
      <c r="Q155" s="257"/>
      <c r="R155" s="257"/>
      <c r="S155" s="257"/>
      <c r="T155" s="25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9" t="s">
        <v>164</v>
      </c>
      <c r="AU155" s="259" t="s">
        <v>88</v>
      </c>
      <c r="AV155" s="13" t="s">
        <v>88</v>
      </c>
      <c r="AW155" s="13" t="s">
        <v>34</v>
      </c>
      <c r="AX155" s="13" t="s">
        <v>78</v>
      </c>
      <c r="AY155" s="259" t="s">
        <v>126</v>
      </c>
    </row>
    <row r="156" s="13" customFormat="1">
      <c r="A156" s="13"/>
      <c r="B156" s="248"/>
      <c r="C156" s="249"/>
      <c r="D156" s="250" t="s">
        <v>164</v>
      </c>
      <c r="E156" s="251" t="s">
        <v>1</v>
      </c>
      <c r="F156" s="252" t="s">
        <v>639</v>
      </c>
      <c r="G156" s="249"/>
      <c r="H156" s="253">
        <v>11.800000000000001</v>
      </c>
      <c r="I156" s="254"/>
      <c r="J156" s="249"/>
      <c r="K156" s="249"/>
      <c r="L156" s="255"/>
      <c r="M156" s="256"/>
      <c r="N156" s="257"/>
      <c r="O156" s="257"/>
      <c r="P156" s="257"/>
      <c r="Q156" s="257"/>
      <c r="R156" s="257"/>
      <c r="S156" s="257"/>
      <c r="T156" s="25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9" t="s">
        <v>164</v>
      </c>
      <c r="AU156" s="259" t="s">
        <v>88</v>
      </c>
      <c r="AV156" s="13" t="s">
        <v>88</v>
      </c>
      <c r="AW156" s="13" t="s">
        <v>34</v>
      </c>
      <c r="AX156" s="13" t="s">
        <v>78</v>
      </c>
      <c r="AY156" s="259" t="s">
        <v>126</v>
      </c>
    </row>
    <row r="157" s="13" customFormat="1">
      <c r="A157" s="13"/>
      <c r="B157" s="248"/>
      <c r="C157" s="249"/>
      <c r="D157" s="250" t="s">
        <v>164</v>
      </c>
      <c r="E157" s="251" t="s">
        <v>1</v>
      </c>
      <c r="F157" s="252" t="s">
        <v>640</v>
      </c>
      <c r="G157" s="249"/>
      <c r="H157" s="253">
        <v>8.375</v>
      </c>
      <c r="I157" s="254"/>
      <c r="J157" s="249"/>
      <c r="K157" s="249"/>
      <c r="L157" s="255"/>
      <c r="M157" s="256"/>
      <c r="N157" s="257"/>
      <c r="O157" s="257"/>
      <c r="P157" s="257"/>
      <c r="Q157" s="257"/>
      <c r="R157" s="257"/>
      <c r="S157" s="257"/>
      <c r="T157" s="25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9" t="s">
        <v>164</v>
      </c>
      <c r="AU157" s="259" t="s">
        <v>88</v>
      </c>
      <c r="AV157" s="13" t="s">
        <v>88</v>
      </c>
      <c r="AW157" s="13" t="s">
        <v>34</v>
      </c>
      <c r="AX157" s="13" t="s">
        <v>78</v>
      </c>
      <c r="AY157" s="259" t="s">
        <v>126</v>
      </c>
    </row>
    <row r="158" s="13" customFormat="1">
      <c r="A158" s="13"/>
      <c r="B158" s="248"/>
      <c r="C158" s="249"/>
      <c r="D158" s="250" t="s">
        <v>164</v>
      </c>
      <c r="E158" s="251" t="s">
        <v>1</v>
      </c>
      <c r="F158" s="252" t="s">
        <v>641</v>
      </c>
      <c r="G158" s="249"/>
      <c r="H158" s="253">
        <v>4.5</v>
      </c>
      <c r="I158" s="254"/>
      <c r="J158" s="249"/>
      <c r="K158" s="249"/>
      <c r="L158" s="255"/>
      <c r="M158" s="256"/>
      <c r="N158" s="257"/>
      <c r="O158" s="257"/>
      <c r="P158" s="257"/>
      <c r="Q158" s="257"/>
      <c r="R158" s="257"/>
      <c r="S158" s="257"/>
      <c r="T158" s="25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9" t="s">
        <v>164</v>
      </c>
      <c r="AU158" s="259" t="s">
        <v>88</v>
      </c>
      <c r="AV158" s="13" t="s">
        <v>88</v>
      </c>
      <c r="AW158" s="13" t="s">
        <v>34</v>
      </c>
      <c r="AX158" s="13" t="s">
        <v>78</v>
      </c>
      <c r="AY158" s="259" t="s">
        <v>126</v>
      </c>
    </row>
    <row r="159" s="13" customFormat="1">
      <c r="A159" s="13"/>
      <c r="B159" s="248"/>
      <c r="C159" s="249"/>
      <c r="D159" s="250" t="s">
        <v>164</v>
      </c>
      <c r="E159" s="251" t="s">
        <v>1</v>
      </c>
      <c r="F159" s="252" t="s">
        <v>642</v>
      </c>
      <c r="G159" s="249"/>
      <c r="H159" s="253">
        <v>1.5</v>
      </c>
      <c r="I159" s="254"/>
      <c r="J159" s="249"/>
      <c r="K159" s="249"/>
      <c r="L159" s="255"/>
      <c r="M159" s="256"/>
      <c r="N159" s="257"/>
      <c r="O159" s="257"/>
      <c r="P159" s="257"/>
      <c r="Q159" s="257"/>
      <c r="R159" s="257"/>
      <c r="S159" s="257"/>
      <c r="T159" s="25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9" t="s">
        <v>164</v>
      </c>
      <c r="AU159" s="259" t="s">
        <v>88</v>
      </c>
      <c r="AV159" s="13" t="s">
        <v>88</v>
      </c>
      <c r="AW159" s="13" t="s">
        <v>34</v>
      </c>
      <c r="AX159" s="13" t="s">
        <v>78</v>
      </c>
      <c r="AY159" s="259" t="s">
        <v>126</v>
      </c>
    </row>
    <row r="160" s="13" customFormat="1">
      <c r="A160" s="13"/>
      <c r="B160" s="248"/>
      <c r="C160" s="249"/>
      <c r="D160" s="250" t="s">
        <v>164</v>
      </c>
      <c r="E160" s="251" t="s">
        <v>1</v>
      </c>
      <c r="F160" s="252" t="s">
        <v>643</v>
      </c>
      <c r="G160" s="249"/>
      <c r="H160" s="253">
        <v>162.40000000000001</v>
      </c>
      <c r="I160" s="254"/>
      <c r="J160" s="249"/>
      <c r="K160" s="249"/>
      <c r="L160" s="255"/>
      <c r="M160" s="256"/>
      <c r="N160" s="257"/>
      <c r="O160" s="257"/>
      <c r="P160" s="257"/>
      <c r="Q160" s="257"/>
      <c r="R160" s="257"/>
      <c r="S160" s="257"/>
      <c r="T160" s="25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9" t="s">
        <v>164</v>
      </c>
      <c r="AU160" s="259" t="s">
        <v>88</v>
      </c>
      <c r="AV160" s="13" t="s">
        <v>88</v>
      </c>
      <c r="AW160" s="13" t="s">
        <v>34</v>
      </c>
      <c r="AX160" s="13" t="s">
        <v>78</v>
      </c>
      <c r="AY160" s="259" t="s">
        <v>126</v>
      </c>
    </row>
    <row r="161" s="14" customFormat="1">
      <c r="A161" s="14"/>
      <c r="B161" s="260"/>
      <c r="C161" s="261"/>
      <c r="D161" s="250" t="s">
        <v>164</v>
      </c>
      <c r="E161" s="262" t="s">
        <v>1</v>
      </c>
      <c r="F161" s="263" t="s">
        <v>173</v>
      </c>
      <c r="G161" s="261"/>
      <c r="H161" s="264">
        <v>281.57499999999999</v>
      </c>
      <c r="I161" s="265"/>
      <c r="J161" s="261"/>
      <c r="K161" s="261"/>
      <c r="L161" s="266"/>
      <c r="M161" s="267"/>
      <c r="N161" s="268"/>
      <c r="O161" s="268"/>
      <c r="P161" s="268"/>
      <c r="Q161" s="268"/>
      <c r="R161" s="268"/>
      <c r="S161" s="268"/>
      <c r="T161" s="26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0" t="s">
        <v>164</v>
      </c>
      <c r="AU161" s="270" t="s">
        <v>88</v>
      </c>
      <c r="AV161" s="14" t="s">
        <v>127</v>
      </c>
      <c r="AW161" s="14" t="s">
        <v>34</v>
      </c>
      <c r="AX161" s="14" t="s">
        <v>86</v>
      </c>
      <c r="AY161" s="270" t="s">
        <v>126</v>
      </c>
    </row>
    <row r="162" s="2" customFormat="1" ht="21.75" customHeight="1">
      <c r="A162" s="37"/>
      <c r="B162" s="38"/>
      <c r="C162" s="238" t="s">
        <v>139</v>
      </c>
      <c r="D162" s="238" t="s">
        <v>159</v>
      </c>
      <c r="E162" s="239" t="s">
        <v>644</v>
      </c>
      <c r="F162" s="240" t="s">
        <v>221</v>
      </c>
      <c r="G162" s="241" t="s">
        <v>205</v>
      </c>
      <c r="H162" s="242">
        <v>281.57499999999999</v>
      </c>
      <c r="I162" s="243"/>
      <c r="J162" s="244">
        <f>ROUND(I162*H162,2)</f>
        <v>0</v>
      </c>
      <c r="K162" s="245"/>
      <c r="L162" s="43"/>
      <c r="M162" s="246" t="s">
        <v>1</v>
      </c>
      <c r="N162" s="247" t="s">
        <v>43</v>
      </c>
      <c r="O162" s="90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03" t="s">
        <v>127</v>
      </c>
      <c r="AT162" s="203" t="s">
        <v>159</v>
      </c>
      <c r="AU162" s="203" t="s">
        <v>88</v>
      </c>
      <c r="AY162" s="16" t="s">
        <v>126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16" t="s">
        <v>86</v>
      </c>
      <c r="BK162" s="204">
        <f>ROUND(I162*H162,2)</f>
        <v>0</v>
      </c>
      <c r="BL162" s="16" t="s">
        <v>127</v>
      </c>
      <c r="BM162" s="203" t="s">
        <v>222</v>
      </c>
    </row>
    <row r="163" s="2" customFormat="1" ht="21.75" customHeight="1">
      <c r="A163" s="37"/>
      <c r="B163" s="38"/>
      <c r="C163" s="238" t="s">
        <v>142</v>
      </c>
      <c r="D163" s="238" t="s">
        <v>159</v>
      </c>
      <c r="E163" s="239" t="s">
        <v>220</v>
      </c>
      <c r="F163" s="240" t="s">
        <v>225</v>
      </c>
      <c r="G163" s="241" t="s">
        <v>205</v>
      </c>
      <c r="H163" s="242">
        <v>36.802</v>
      </c>
      <c r="I163" s="243"/>
      <c r="J163" s="244">
        <f>ROUND(I163*H163,2)</f>
        <v>0</v>
      </c>
      <c r="K163" s="245"/>
      <c r="L163" s="43"/>
      <c r="M163" s="246" t="s">
        <v>1</v>
      </c>
      <c r="N163" s="247" t="s">
        <v>43</v>
      </c>
      <c r="O163" s="90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03" t="s">
        <v>127</v>
      </c>
      <c r="AT163" s="203" t="s">
        <v>159</v>
      </c>
      <c r="AU163" s="203" t="s">
        <v>88</v>
      </c>
      <c r="AY163" s="16" t="s">
        <v>126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6" t="s">
        <v>86</v>
      </c>
      <c r="BK163" s="204">
        <f>ROUND(I163*H163,2)</f>
        <v>0</v>
      </c>
      <c r="BL163" s="16" t="s">
        <v>127</v>
      </c>
      <c r="BM163" s="203" t="s">
        <v>226</v>
      </c>
    </row>
    <row r="164" s="13" customFormat="1">
      <c r="A164" s="13"/>
      <c r="B164" s="248"/>
      <c r="C164" s="249"/>
      <c r="D164" s="250" t="s">
        <v>164</v>
      </c>
      <c r="E164" s="251" t="s">
        <v>1</v>
      </c>
      <c r="F164" s="252" t="s">
        <v>645</v>
      </c>
      <c r="G164" s="249"/>
      <c r="H164" s="253">
        <v>4</v>
      </c>
      <c r="I164" s="254"/>
      <c r="J164" s="249"/>
      <c r="K164" s="249"/>
      <c r="L164" s="255"/>
      <c r="M164" s="256"/>
      <c r="N164" s="257"/>
      <c r="O164" s="257"/>
      <c r="P164" s="257"/>
      <c r="Q164" s="257"/>
      <c r="R164" s="257"/>
      <c r="S164" s="257"/>
      <c r="T164" s="25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9" t="s">
        <v>164</v>
      </c>
      <c r="AU164" s="259" t="s">
        <v>88</v>
      </c>
      <c r="AV164" s="13" t="s">
        <v>88</v>
      </c>
      <c r="AW164" s="13" t="s">
        <v>34</v>
      </c>
      <c r="AX164" s="13" t="s">
        <v>78</v>
      </c>
      <c r="AY164" s="259" t="s">
        <v>126</v>
      </c>
    </row>
    <row r="165" s="13" customFormat="1">
      <c r="A165" s="13"/>
      <c r="B165" s="248"/>
      <c r="C165" s="249"/>
      <c r="D165" s="250" t="s">
        <v>164</v>
      </c>
      <c r="E165" s="251" t="s">
        <v>1</v>
      </c>
      <c r="F165" s="252" t="s">
        <v>646</v>
      </c>
      <c r="G165" s="249"/>
      <c r="H165" s="253">
        <v>4.1120000000000001</v>
      </c>
      <c r="I165" s="254"/>
      <c r="J165" s="249"/>
      <c r="K165" s="249"/>
      <c r="L165" s="255"/>
      <c r="M165" s="256"/>
      <c r="N165" s="257"/>
      <c r="O165" s="257"/>
      <c r="P165" s="257"/>
      <c r="Q165" s="257"/>
      <c r="R165" s="257"/>
      <c r="S165" s="257"/>
      <c r="T165" s="25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9" t="s">
        <v>164</v>
      </c>
      <c r="AU165" s="259" t="s">
        <v>88</v>
      </c>
      <c r="AV165" s="13" t="s">
        <v>88</v>
      </c>
      <c r="AW165" s="13" t="s">
        <v>34</v>
      </c>
      <c r="AX165" s="13" t="s">
        <v>78</v>
      </c>
      <c r="AY165" s="259" t="s">
        <v>126</v>
      </c>
    </row>
    <row r="166" s="13" customFormat="1">
      <c r="A166" s="13"/>
      <c r="B166" s="248"/>
      <c r="C166" s="249"/>
      <c r="D166" s="250" t="s">
        <v>164</v>
      </c>
      <c r="E166" s="251" t="s">
        <v>1</v>
      </c>
      <c r="F166" s="252" t="s">
        <v>647</v>
      </c>
      <c r="G166" s="249"/>
      <c r="H166" s="253">
        <v>3.6800000000000002</v>
      </c>
      <c r="I166" s="254"/>
      <c r="J166" s="249"/>
      <c r="K166" s="249"/>
      <c r="L166" s="255"/>
      <c r="M166" s="256"/>
      <c r="N166" s="257"/>
      <c r="O166" s="257"/>
      <c r="P166" s="257"/>
      <c r="Q166" s="257"/>
      <c r="R166" s="257"/>
      <c r="S166" s="257"/>
      <c r="T166" s="25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9" t="s">
        <v>164</v>
      </c>
      <c r="AU166" s="259" t="s">
        <v>88</v>
      </c>
      <c r="AV166" s="13" t="s">
        <v>88</v>
      </c>
      <c r="AW166" s="13" t="s">
        <v>34</v>
      </c>
      <c r="AX166" s="13" t="s">
        <v>78</v>
      </c>
      <c r="AY166" s="259" t="s">
        <v>126</v>
      </c>
    </row>
    <row r="167" s="13" customFormat="1">
      <c r="A167" s="13"/>
      <c r="B167" s="248"/>
      <c r="C167" s="249"/>
      <c r="D167" s="250" t="s">
        <v>164</v>
      </c>
      <c r="E167" s="251" t="s">
        <v>1</v>
      </c>
      <c r="F167" s="252" t="s">
        <v>648</v>
      </c>
      <c r="G167" s="249"/>
      <c r="H167" s="253">
        <v>3</v>
      </c>
      <c r="I167" s="254"/>
      <c r="J167" s="249"/>
      <c r="K167" s="249"/>
      <c r="L167" s="255"/>
      <c r="M167" s="256"/>
      <c r="N167" s="257"/>
      <c r="O167" s="257"/>
      <c r="P167" s="257"/>
      <c r="Q167" s="257"/>
      <c r="R167" s="257"/>
      <c r="S167" s="257"/>
      <c r="T167" s="25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9" t="s">
        <v>164</v>
      </c>
      <c r="AU167" s="259" t="s">
        <v>88</v>
      </c>
      <c r="AV167" s="13" t="s">
        <v>88</v>
      </c>
      <c r="AW167" s="13" t="s">
        <v>34</v>
      </c>
      <c r="AX167" s="13" t="s">
        <v>78</v>
      </c>
      <c r="AY167" s="259" t="s">
        <v>126</v>
      </c>
    </row>
    <row r="168" s="13" customFormat="1">
      <c r="A168" s="13"/>
      <c r="B168" s="248"/>
      <c r="C168" s="249"/>
      <c r="D168" s="250" t="s">
        <v>164</v>
      </c>
      <c r="E168" s="251" t="s">
        <v>1</v>
      </c>
      <c r="F168" s="252" t="s">
        <v>649</v>
      </c>
      <c r="G168" s="249"/>
      <c r="H168" s="253">
        <v>4.6799999999999997</v>
      </c>
      <c r="I168" s="254"/>
      <c r="J168" s="249"/>
      <c r="K168" s="249"/>
      <c r="L168" s="255"/>
      <c r="M168" s="256"/>
      <c r="N168" s="257"/>
      <c r="O168" s="257"/>
      <c r="P168" s="257"/>
      <c r="Q168" s="257"/>
      <c r="R168" s="257"/>
      <c r="S168" s="257"/>
      <c r="T168" s="25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9" t="s">
        <v>164</v>
      </c>
      <c r="AU168" s="259" t="s">
        <v>88</v>
      </c>
      <c r="AV168" s="13" t="s">
        <v>88</v>
      </c>
      <c r="AW168" s="13" t="s">
        <v>34</v>
      </c>
      <c r="AX168" s="13" t="s">
        <v>78</v>
      </c>
      <c r="AY168" s="259" t="s">
        <v>126</v>
      </c>
    </row>
    <row r="169" s="13" customFormat="1">
      <c r="A169" s="13"/>
      <c r="B169" s="248"/>
      <c r="C169" s="249"/>
      <c r="D169" s="250" t="s">
        <v>164</v>
      </c>
      <c r="E169" s="251" t="s">
        <v>1</v>
      </c>
      <c r="F169" s="252" t="s">
        <v>650</v>
      </c>
      <c r="G169" s="249"/>
      <c r="H169" s="253">
        <v>2.1000000000000001</v>
      </c>
      <c r="I169" s="254"/>
      <c r="J169" s="249"/>
      <c r="K169" s="249"/>
      <c r="L169" s="255"/>
      <c r="M169" s="256"/>
      <c r="N169" s="257"/>
      <c r="O169" s="257"/>
      <c r="P169" s="257"/>
      <c r="Q169" s="257"/>
      <c r="R169" s="257"/>
      <c r="S169" s="257"/>
      <c r="T169" s="25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9" t="s">
        <v>164</v>
      </c>
      <c r="AU169" s="259" t="s">
        <v>88</v>
      </c>
      <c r="AV169" s="13" t="s">
        <v>88</v>
      </c>
      <c r="AW169" s="13" t="s">
        <v>34</v>
      </c>
      <c r="AX169" s="13" t="s">
        <v>78</v>
      </c>
      <c r="AY169" s="259" t="s">
        <v>126</v>
      </c>
    </row>
    <row r="170" s="13" customFormat="1">
      <c r="A170" s="13"/>
      <c r="B170" s="248"/>
      <c r="C170" s="249"/>
      <c r="D170" s="250" t="s">
        <v>164</v>
      </c>
      <c r="E170" s="251" t="s">
        <v>1</v>
      </c>
      <c r="F170" s="252" t="s">
        <v>651</v>
      </c>
      <c r="G170" s="249"/>
      <c r="H170" s="253">
        <v>1.1000000000000001</v>
      </c>
      <c r="I170" s="254"/>
      <c r="J170" s="249"/>
      <c r="K170" s="249"/>
      <c r="L170" s="255"/>
      <c r="M170" s="256"/>
      <c r="N170" s="257"/>
      <c r="O170" s="257"/>
      <c r="P170" s="257"/>
      <c r="Q170" s="257"/>
      <c r="R170" s="257"/>
      <c r="S170" s="257"/>
      <c r="T170" s="25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9" t="s">
        <v>164</v>
      </c>
      <c r="AU170" s="259" t="s">
        <v>88</v>
      </c>
      <c r="AV170" s="13" t="s">
        <v>88</v>
      </c>
      <c r="AW170" s="13" t="s">
        <v>34</v>
      </c>
      <c r="AX170" s="13" t="s">
        <v>78</v>
      </c>
      <c r="AY170" s="259" t="s">
        <v>126</v>
      </c>
    </row>
    <row r="171" s="13" customFormat="1">
      <c r="A171" s="13"/>
      <c r="B171" s="248"/>
      <c r="C171" s="249"/>
      <c r="D171" s="250" t="s">
        <v>164</v>
      </c>
      <c r="E171" s="251" t="s">
        <v>1</v>
      </c>
      <c r="F171" s="252" t="s">
        <v>652</v>
      </c>
      <c r="G171" s="249"/>
      <c r="H171" s="253">
        <v>7.04</v>
      </c>
      <c r="I171" s="254"/>
      <c r="J171" s="249"/>
      <c r="K171" s="249"/>
      <c r="L171" s="255"/>
      <c r="M171" s="256"/>
      <c r="N171" s="257"/>
      <c r="O171" s="257"/>
      <c r="P171" s="257"/>
      <c r="Q171" s="257"/>
      <c r="R171" s="257"/>
      <c r="S171" s="257"/>
      <c r="T171" s="25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9" t="s">
        <v>164</v>
      </c>
      <c r="AU171" s="259" t="s">
        <v>88</v>
      </c>
      <c r="AV171" s="13" t="s">
        <v>88</v>
      </c>
      <c r="AW171" s="13" t="s">
        <v>34</v>
      </c>
      <c r="AX171" s="13" t="s">
        <v>78</v>
      </c>
      <c r="AY171" s="259" t="s">
        <v>126</v>
      </c>
    </row>
    <row r="172" s="13" customFormat="1">
      <c r="A172" s="13"/>
      <c r="B172" s="248"/>
      <c r="C172" s="249"/>
      <c r="D172" s="250" t="s">
        <v>164</v>
      </c>
      <c r="E172" s="251" t="s">
        <v>1</v>
      </c>
      <c r="F172" s="252" t="s">
        <v>653</v>
      </c>
      <c r="G172" s="249"/>
      <c r="H172" s="253">
        <v>2.25</v>
      </c>
      <c r="I172" s="254"/>
      <c r="J172" s="249"/>
      <c r="K172" s="249"/>
      <c r="L172" s="255"/>
      <c r="M172" s="256"/>
      <c r="N172" s="257"/>
      <c r="O172" s="257"/>
      <c r="P172" s="257"/>
      <c r="Q172" s="257"/>
      <c r="R172" s="257"/>
      <c r="S172" s="257"/>
      <c r="T172" s="25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9" t="s">
        <v>164</v>
      </c>
      <c r="AU172" s="259" t="s">
        <v>88</v>
      </c>
      <c r="AV172" s="13" t="s">
        <v>88</v>
      </c>
      <c r="AW172" s="13" t="s">
        <v>34</v>
      </c>
      <c r="AX172" s="13" t="s">
        <v>78</v>
      </c>
      <c r="AY172" s="259" t="s">
        <v>126</v>
      </c>
    </row>
    <row r="173" s="13" customFormat="1">
      <c r="A173" s="13"/>
      <c r="B173" s="248"/>
      <c r="C173" s="249"/>
      <c r="D173" s="250" t="s">
        <v>164</v>
      </c>
      <c r="E173" s="251" t="s">
        <v>1</v>
      </c>
      <c r="F173" s="252" t="s">
        <v>654</v>
      </c>
      <c r="G173" s="249"/>
      <c r="H173" s="253">
        <v>3.52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9" t="s">
        <v>164</v>
      </c>
      <c r="AU173" s="259" t="s">
        <v>88</v>
      </c>
      <c r="AV173" s="13" t="s">
        <v>88</v>
      </c>
      <c r="AW173" s="13" t="s">
        <v>34</v>
      </c>
      <c r="AX173" s="13" t="s">
        <v>78</v>
      </c>
      <c r="AY173" s="259" t="s">
        <v>126</v>
      </c>
    </row>
    <row r="174" s="13" customFormat="1">
      <c r="A174" s="13"/>
      <c r="B174" s="248"/>
      <c r="C174" s="249"/>
      <c r="D174" s="250" t="s">
        <v>164</v>
      </c>
      <c r="E174" s="251" t="s">
        <v>1</v>
      </c>
      <c r="F174" s="252" t="s">
        <v>655</v>
      </c>
      <c r="G174" s="249"/>
      <c r="H174" s="253">
        <v>1.3200000000000001</v>
      </c>
      <c r="I174" s="254"/>
      <c r="J174" s="249"/>
      <c r="K174" s="249"/>
      <c r="L174" s="255"/>
      <c r="M174" s="256"/>
      <c r="N174" s="257"/>
      <c r="O174" s="257"/>
      <c r="P174" s="257"/>
      <c r="Q174" s="257"/>
      <c r="R174" s="257"/>
      <c r="S174" s="257"/>
      <c r="T174" s="25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9" t="s">
        <v>164</v>
      </c>
      <c r="AU174" s="259" t="s">
        <v>88</v>
      </c>
      <c r="AV174" s="13" t="s">
        <v>88</v>
      </c>
      <c r="AW174" s="13" t="s">
        <v>34</v>
      </c>
      <c r="AX174" s="13" t="s">
        <v>78</v>
      </c>
      <c r="AY174" s="259" t="s">
        <v>126</v>
      </c>
    </row>
    <row r="175" s="14" customFormat="1">
      <c r="A175" s="14"/>
      <c r="B175" s="260"/>
      <c r="C175" s="261"/>
      <c r="D175" s="250" t="s">
        <v>164</v>
      </c>
      <c r="E175" s="262" t="s">
        <v>1</v>
      </c>
      <c r="F175" s="263" t="s">
        <v>173</v>
      </c>
      <c r="G175" s="261"/>
      <c r="H175" s="264">
        <v>36.802000000000007</v>
      </c>
      <c r="I175" s="265"/>
      <c r="J175" s="261"/>
      <c r="K175" s="261"/>
      <c r="L175" s="266"/>
      <c r="M175" s="267"/>
      <c r="N175" s="268"/>
      <c r="O175" s="268"/>
      <c r="P175" s="268"/>
      <c r="Q175" s="268"/>
      <c r="R175" s="268"/>
      <c r="S175" s="268"/>
      <c r="T175" s="26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0" t="s">
        <v>164</v>
      </c>
      <c r="AU175" s="270" t="s">
        <v>88</v>
      </c>
      <c r="AV175" s="14" t="s">
        <v>127</v>
      </c>
      <c r="AW175" s="14" t="s">
        <v>34</v>
      </c>
      <c r="AX175" s="14" t="s">
        <v>86</v>
      </c>
      <c r="AY175" s="270" t="s">
        <v>126</v>
      </c>
    </row>
    <row r="176" s="2" customFormat="1" ht="21.75" customHeight="1">
      <c r="A176" s="37"/>
      <c r="B176" s="38"/>
      <c r="C176" s="238" t="s">
        <v>125</v>
      </c>
      <c r="D176" s="238" t="s">
        <v>159</v>
      </c>
      <c r="E176" s="239" t="s">
        <v>656</v>
      </c>
      <c r="F176" s="240" t="s">
        <v>657</v>
      </c>
      <c r="G176" s="241" t="s">
        <v>199</v>
      </c>
      <c r="H176" s="242">
        <v>25.800000000000001</v>
      </c>
      <c r="I176" s="243"/>
      <c r="J176" s="244">
        <f>ROUND(I176*H176,2)</f>
        <v>0</v>
      </c>
      <c r="K176" s="245"/>
      <c r="L176" s="43"/>
      <c r="M176" s="246" t="s">
        <v>1</v>
      </c>
      <c r="N176" s="247" t="s">
        <v>43</v>
      </c>
      <c r="O176" s="90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03" t="s">
        <v>127</v>
      </c>
      <c r="AT176" s="203" t="s">
        <v>159</v>
      </c>
      <c r="AU176" s="203" t="s">
        <v>88</v>
      </c>
      <c r="AY176" s="16" t="s">
        <v>126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16" t="s">
        <v>86</v>
      </c>
      <c r="BK176" s="204">
        <f>ROUND(I176*H176,2)</f>
        <v>0</v>
      </c>
      <c r="BL176" s="16" t="s">
        <v>127</v>
      </c>
      <c r="BM176" s="203" t="s">
        <v>658</v>
      </c>
    </row>
    <row r="177" s="13" customFormat="1">
      <c r="A177" s="13"/>
      <c r="B177" s="248"/>
      <c r="C177" s="249"/>
      <c r="D177" s="250" t="s">
        <v>164</v>
      </c>
      <c r="E177" s="251" t="s">
        <v>1</v>
      </c>
      <c r="F177" s="252" t="s">
        <v>659</v>
      </c>
      <c r="G177" s="249"/>
      <c r="H177" s="253">
        <v>5.5</v>
      </c>
      <c r="I177" s="254"/>
      <c r="J177" s="249"/>
      <c r="K177" s="249"/>
      <c r="L177" s="255"/>
      <c r="M177" s="256"/>
      <c r="N177" s="257"/>
      <c r="O177" s="257"/>
      <c r="P177" s="257"/>
      <c r="Q177" s="257"/>
      <c r="R177" s="257"/>
      <c r="S177" s="257"/>
      <c r="T177" s="25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9" t="s">
        <v>164</v>
      </c>
      <c r="AU177" s="259" t="s">
        <v>88</v>
      </c>
      <c r="AV177" s="13" t="s">
        <v>88</v>
      </c>
      <c r="AW177" s="13" t="s">
        <v>34</v>
      </c>
      <c r="AX177" s="13" t="s">
        <v>78</v>
      </c>
      <c r="AY177" s="259" t="s">
        <v>126</v>
      </c>
    </row>
    <row r="178" s="13" customFormat="1">
      <c r="A178" s="13"/>
      <c r="B178" s="248"/>
      <c r="C178" s="249"/>
      <c r="D178" s="250" t="s">
        <v>164</v>
      </c>
      <c r="E178" s="251" t="s">
        <v>1</v>
      </c>
      <c r="F178" s="252" t="s">
        <v>660</v>
      </c>
      <c r="G178" s="249"/>
      <c r="H178" s="253">
        <v>4</v>
      </c>
      <c r="I178" s="254"/>
      <c r="J178" s="249"/>
      <c r="K178" s="249"/>
      <c r="L178" s="255"/>
      <c r="M178" s="256"/>
      <c r="N178" s="257"/>
      <c r="O178" s="257"/>
      <c r="P178" s="257"/>
      <c r="Q178" s="257"/>
      <c r="R178" s="257"/>
      <c r="S178" s="257"/>
      <c r="T178" s="25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9" t="s">
        <v>164</v>
      </c>
      <c r="AU178" s="259" t="s">
        <v>88</v>
      </c>
      <c r="AV178" s="13" t="s">
        <v>88</v>
      </c>
      <c r="AW178" s="13" t="s">
        <v>34</v>
      </c>
      <c r="AX178" s="13" t="s">
        <v>78</v>
      </c>
      <c r="AY178" s="259" t="s">
        <v>126</v>
      </c>
    </row>
    <row r="179" s="13" customFormat="1">
      <c r="A179" s="13"/>
      <c r="B179" s="248"/>
      <c r="C179" s="249"/>
      <c r="D179" s="250" t="s">
        <v>164</v>
      </c>
      <c r="E179" s="251" t="s">
        <v>1</v>
      </c>
      <c r="F179" s="252" t="s">
        <v>661</v>
      </c>
      <c r="G179" s="249"/>
      <c r="H179" s="253">
        <v>5.5</v>
      </c>
      <c r="I179" s="254"/>
      <c r="J179" s="249"/>
      <c r="K179" s="249"/>
      <c r="L179" s="255"/>
      <c r="M179" s="256"/>
      <c r="N179" s="257"/>
      <c r="O179" s="257"/>
      <c r="P179" s="257"/>
      <c r="Q179" s="257"/>
      <c r="R179" s="257"/>
      <c r="S179" s="257"/>
      <c r="T179" s="25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9" t="s">
        <v>164</v>
      </c>
      <c r="AU179" s="259" t="s">
        <v>88</v>
      </c>
      <c r="AV179" s="13" t="s">
        <v>88</v>
      </c>
      <c r="AW179" s="13" t="s">
        <v>34</v>
      </c>
      <c r="AX179" s="13" t="s">
        <v>78</v>
      </c>
      <c r="AY179" s="259" t="s">
        <v>126</v>
      </c>
    </row>
    <row r="180" s="13" customFormat="1">
      <c r="A180" s="13"/>
      <c r="B180" s="248"/>
      <c r="C180" s="249"/>
      <c r="D180" s="250" t="s">
        <v>164</v>
      </c>
      <c r="E180" s="251" t="s">
        <v>1</v>
      </c>
      <c r="F180" s="252" t="s">
        <v>662</v>
      </c>
      <c r="G180" s="249"/>
      <c r="H180" s="253">
        <v>5.4000000000000004</v>
      </c>
      <c r="I180" s="254"/>
      <c r="J180" s="249"/>
      <c r="K180" s="249"/>
      <c r="L180" s="255"/>
      <c r="M180" s="256"/>
      <c r="N180" s="257"/>
      <c r="O180" s="257"/>
      <c r="P180" s="257"/>
      <c r="Q180" s="257"/>
      <c r="R180" s="257"/>
      <c r="S180" s="257"/>
      <c r="T180" s="25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9" t="s">
        <v>164</v>
      </c>
      <c r="AU180" s="259" t="s">
        <v>88</v>
      </c>
      <c r="AV180" s="13" t="s">
        <v>88</v>
      </c>
      <c r="AW180" s="13" t="s">
        <v>34</v>
      </c>
      <c r="AX180" s="13" t="s">
        <v>78</v>
      </c>
      <c r="AY180" s="259" t="s">
        <v>126</v>
      </c>
    </row>
    <row r="181" s="13" customFormat="1">
      <c r="A181" s="13"/>
      <c r="B181" s="248"/>
      <c r="C181" s="249"/>
      <c r="D181" s="250" t="s">
        <v>164</v>
      </c>
      <c r="E181" s="251" t="s">
        <v>1</v>
      </c>
      <c r="F181" s="252" t="s">
        <v>663</v>
      </c>
      <c r="G181" s="249"/>
      <c r="H181" s="253">
        <v>5.4000000000000004</v>
      </c>
      <c r="I181" s="254"/>
      <c r="J181" s="249"/>
      <c r="K181" s="249"/>
      <c r="L181" s="255"/>
      <c r="M181" s="256"/>
      <c r="N181" s="257"/>
      <c r="O181" s="257"/>
      <c r="P181" s="257"/>
      <c r="Q181" s="257"/>
      <c r="R181" s="257"/>
      <c r="S181" s="257"/>
      <c r="T181" s="25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9" t="s">
        <v>164</v>
      </c>
      <c r="AU181" s="259" t="s">
        <v>88</v>
      </c>
      <c r="AV181" s="13" t="s">
        <v>88</v>
      </c>
      <c r="AW181" s="13" t="s">
        <v>34</v>
      </c>
      <c r="AX181" s="13" t="s">
        <v>78</v>
      </c>
      <c r="AY181" s="259" t="s">
        <v>126</v>
      </c>
    </row>
    <row r="182" s="14" customFormat="1">
      <c r="A182" s="14"/>
      <c r="B182" s="260"/>
      <c r="C182" s="261"/>
      <c r="D182" s="250" t="s">
        <v>164</v>
      </c>
      <c r="E182" s="262" t="s">
        <v>1</v>
      </c>
      <c r="F182" s="263" t="s">
        <v>173</v>
      </c>
      <c r="G182" s="261"/>
      <c r="H182" s="264">
        <v>25.799999999999997</v>
      </c>
      <c r="I182" s="265"/>
      <c r="J182" s="261"/>
      <c r="K182" s="261"/>
      <c r="L182" s="266"/>
      <c r="M182" s="267"/>
      <c r="N182" s="268"/>
      <c r="O182" s="268"/>
      <c r="P182" s="268"/>
      <c r="Q182" s="268"/>
      <c r="R182" s="268"/>
      <c r="S182" s="268"/>
      <c r="T182" s="26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0" t="s">
        <v>164</v>
      </c>
      <c r="AU182" s="270" t="s">
        <v>88</v>
      </c>
      <c r="AV182" s="14" t="s">
        <v>127</v>
      </c>
      <c r="AW182" s="14" t="s">
        <v>34</v>
      </c>
      <c r="AX182" s="14" t="s">
        <v>86</v>
      </c>
      <c r="AY182" s="270" t="s">
        <v>126</v>
      </c>
    </row>
    <row r="183" s="2" customFormat="1" ht="21.75" customHeight="1">
      <c r="A183" s="37"/>
      <c r="B183" s="38"/>
      <c r="C183" s="238" t="s">
        <v>196</v>
      </c>
      <c r="D183" s="238" t="s">
        <v>159</v>
      </c>
      <c r="E183" s="239" t="s">
        <v>254</v>
      </c>
      <c r="F183" s="240" t="s">
        <v>255</v>
      </c>
      <c r="G183" s="241" t="s">
        <v>205</v>
      </c>
      <c r="H183" s="242">
        <v>283.40699999999998</v>
      </c>
      <c r="I183" s="243"/>
      <c r="J183" s="244">
        <f>ROUND(I183*H183,2)</f>
        <v>0</v>
      </c>
      <c r="K183" s="245"/>
      <c r="L183" s="43"/>
      <c r="M183" s="246" t="s">
        <v>1</v>
      </c>
      <c r="N183" s="247" t="s">
        <v>43</v>
      </c>
      <c r="O183" s="90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03" t="s">
        <v>127</v>
      </c>
      <c r="AT183" s="203" t="s">
        <v>159</v>
      </c>
      <c r="AU183" s="203" t="s">
        <v>88</v>
      </c>
      <c r="AY183" s="16" t="s">
        <v>126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16" t="s">
        <v>86</v>
      </c>
      <c r="BK183" s="204">
        <f>ROUND(I183*H183,2)</f>
        <v>0</v>
      </c>
      <c r="BL183" s="16" t="s">
        <v>127</v>
      </c>
      <c r="BM183" s="203" t="s">
        <v>256</v>
      </c>
    </row>
    <row r="184" s="13" customFormat="1">
      <c r="A184" s="13"/>
      <c r="B184" s="248"/>
      <c r="C184" s="249"/>
      <c r="D184" s="250" t="s">
        <v>164</v>
      </c>
      <c r="E184" s="251" t="s">
        <v>1</v>
      </c>
      <c r="F184" s="252" t="s">
        <v>664</v>
      </c>
      <c r="G184" s="249"/>
      <c r="H184" s="253">
        <v>283.40699999999998</v>
      </c>
      <c r="I184" s="254"/>
      <c r="J184" s="249"/>
      <c r="K184" s="249"/>
      <c r="L184" s="255"/>
      <c r="M184" s="256"/>
      <c r="N184" s="257"/>
      <c r="O184" s="257"/>
      <c r="P184" s="257"/>
      <c r="Q184" s="257"/>
      <c r="R184" s="257"/>
      <c r="S184" s="257"/>
      <c r="T184" s="25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9" t="s">
        <v>164</v>
      </c>
      <c r="AU184" s="259" t="s">
        <v>88</v>
      </c>
      <c r="AV184" s="13" t="s">
        <v>88</v>
      </c>
      <c r="AW184" s="13" t="s">
        <v>34</v>
      </c>
      <c r="AX184" s="13" t="s">
        <v>86</v>
      </c>
      <c r="AY184" s="259" t="s">
        <v>126</v>
      </c>
    </row>
    <row r="185" s="2" customFormat="1" ht="21.75" customHeight="1">
      <c r="A185" s="37"/>
      <c r="B185" s="38"/>
      <c r="C185" s="238" t="s">
        <v>202</v>
      </c>
      <c r="D185" s="238" t="s">
        <v>159</v>
      </c>
      <c r="E185" s="239" t="s">
        <v>259</v>
      </c>
      <c r="F185" s="240" t="s">
        <v>260</v>
      </c>
      <c r="G185" s="241" t="s">
        <v>261</v>
      </c>
      <c r="H185" s="242">
        <v>566.81399999999996</v>
      </c>
      <c r="I185" s="243"/>
      <c r="J185" s="244">
        <f>ROUND(I185*H185,2)</f>
        <v>0</v>
      </c>
      <c r="K185" s="245"/>
      <c r="L185" s="43"/>
      <c r="M185" s="246" t="s">
        <v>1</v>
      </c>
      <c r="N185" s="247" t="s">
        <v>43</v>
      </c>
      <c r="O185" s="90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03" t="s">
        <v>127</v>
      </c>
      <c r="AT185" s="203" t="s">
        <v>159</v>
      </c>
      <c r="AU185" s="203" t="s">
        <v>88</v>
      </c>
      <c r="AY185" s="16" t="s">
        <v>126</v>
      </c>
      <c r="BE185" s="204">
        <f>IF(N185="základní",J185,0)</f>
        <v>0</v>
      </c>
      <c r="BF185" s="204">
        <f>IF(N185="snížená",J185,0)</f>
        <v>0</v>
      </c>
      <c r="BG185" s="204">
        <f>IF(N185="zákl. přenesená",J185,0)</f>
        <v>0</v>
      </c>
      <c r="BH185" s="204">
        <f>IF(N185="sníž. přenesená",J185,0)</f>
        <v>0</v>
      </c>
      <c r="BI185" s="204">
        <f>IF(N185="nulová",J185,0)</f>
        <v>0</v>
      </c>
      <c r="BJ185" s="16" t="s">
        <v>86</v>
      </c>
      <c r="BK185" s="204">
        <f>ROUND(I185*H185,2)</f>
        <v>0</v>
      </c>
      <c r="BL185" s="16" t="s">
        <v>127</v>
      </c>
      <c r="BM185" s="203" t="s">
        <v>262</v>
      </c>
    </row>
    <row r="186" s="13" customFormat="1">
      <c r="A186" s="13"/>
      <c r="B186" s="248"/>
      <c r="C186" s="249"/>
      <c r="D186" s="250" t="s">
        <v>164</v>
      </c>
      <c r="E186" s="249"/>
      <c r="F186" s="252" t="s">
        <v>665</v>
      </c>
      <c r="G186" s="249"/>
      <c r="H186" s="253">
        <v>566.81399999999996</v>
      </c>
      <c r="I186" s="254"/>
      <c r="J186" s="249"/>
      <c r="K186" s="249"/>
      <c r="L186" s="255"/>
      <c r="M186" s="256"/>
      <c r="N186" s="257"/>
      <c r="O186" s="257"/>
      <c r="P186" s="257"/>
      <c r="Q186" s="257"/>
      <c r="R186" s="257"/>
      <c r="S186" s="257"/>
      <c r="T186" s="25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9" t="s">
        <v>164</v>
      </c>
      <c r="AU186" s="259" t="s">
        <v>88</v>
      </c>
      <c r="AV186" s="13" t="s">
        <v>88</v>
      </c>
      <c r="AW186" s="13" t="s">
        <v>4</v>
      </c>
      <c r="AX186" s="13" t="s">
        <v>86</v>
      </c>
      <c r="AY186" s="259" t="s">
        <v>126</v>
      </c>
    </row>
    <row r="187" s="2" customFormat="1" ht="21.75" customHeight="1">
      <c r="A187" s="37"/>
      <c r="B187" s="38"/>
      <c r="C187" s="238" t="s">
        <v>219</v>
      </c>
      <c r="D187" s="238" t="s">
        <v>159</v>
      </c>
      <c r="E187" s="239" t="s">
        <v>273</v>
      </c>
      <c r="F187" s="240" t="s">
        <v>274</v>
      </c>
      <c r="G187" s="241" t="s">
        <v>162</v>
      </c>
      <c r="H187" s="242">
        <v>406</v>
      </c>
      <c r="I187" s="243"/>
      <c r="J187" s="244">
        <f>ROUND(I187*H187,2)</f>
        <v>0</v>
      </c>
      <c r="K187" s="245"/>
      <c r="L187" s="43"/>
      <c r="M187" s="246" t="s">
        <v>1</v>
      </c>
      <c r="N187" s="247" t="s">
        <v>43</v>
      </c>
      <c r="O187" s="90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03" t="s">
        <v>127</v>
      </c>
      <c r="AT187" s="203" t="s">
        <v>159</v>
      </c>
      <c r="AU187" s="203" t="s">
        <v>88</v>
      </c>
      <c r="AY187" s="16" t="s">
        <v>126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16" t="s">
        <v>86</v>
      </c>
      <c r="BK187" s="204">
        <f>ROUND(I187*H187,2)</f>
        <v>0</v>
      </c>
      <c r="BL187" s="16" t="s">
        <v>127</v>
      </c>
      <c r="BM187" s="203" t="s">
        <v>275</v>
      </c>
    </row>
    <row r="188" s="2" customFormat="1" ht="33" customHeight="1">
      <c r="A188" s="37"/>
      <c r="B188" s="38"/>
      <c r="C188" s="238" t="s">
        <v>223</v>
      </c>
      <c r="D188" s="238" t="s">
        <v>159</v>
      </c>
      <c r="E188" s="239" t="s">
        <v>277</v>
      </c>
      <c r="F188" s="240" t="s">
        <v>278</v>
      </c>
      <c r="G188" s="241" t="s">
        <v>162</v>
      </c>
      <c r="H188" s="242">
        <v>156</v>
      </c>
      <c r="I188" s="243"/>
      <c r="J188" s="244">
        <f>ROUND(I188*H188,2)</f>
        <v>0</v>
      </c>
      <c r="K188" s="245"/>
      <c r="L188" s="43"/>
      <c r="M188" s="246" t="s">
        <v>1</v>
      </c>
      <c r="N188" s="247" t="s">
        <v>43</v>
      </c>
      <c r="O188" s="90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03" t="s">
        <v>127</v>
      </c>
      <c r="AT188" s="203" t="s">
        <v>159</v>
      </c>
      <c r="AU188" s="203" t="s">
        <v>88</v>
      </c>
      <c r="AY188" s="16" t="s">
        <v>126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16" t="s">
        <v>86</v>
      </c>
      <c r="BK188" s="204">
        <f>ROUND(I188*H188,2)</f>
        <v>0</v>
      </c>
      <c r="BL188" s="16" t="s">
        <v>127</v>
      </c>
      <c r="BM188" s="203" t="s">
        <v>279</v>
      </c>
    </row>
    <row r="189" s="13" customFormat="1">
      <c r="A189" s="13"/>
      <c r="B189" s="248"/>
      <c r="C189" s="249"/>
      <c r="D189" s="250" t="s">
        <v>164</v>
      </c>
      <c r="E189" s="251" t="s">
        <v>1</v>
      </c>
      <c r="F189" s="252" t="s">
        <v>666</v>
      </c>
      <c r="G189" s="249"/>
      <c r="H189" s="253">
        <v>17</v>
      </c>
      <c r="I189" s="254"/>
      <c r="J189" s="249"/>
      <c r="K189" s="249"/>
      <c r="L189" s="255"/>
      <c r="M189" s="256"/>
      <c r="N189" s="257"/>
      <c r="O189" s="257"/>
      <c r="P189" s="257"/>
      <c r="Q189" s="257"/>
      <c r="R189" s="257"/>
      <c r="S189" s="257"/>
      <c r="T189" s="25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9" t="s">
        <v>164</v>
      </c>
      <c r="AU189" s="259" t="s">
        <v>88</v>
      </c>
      <c r="AV189" s="13" t="s">
        <v>88</v>
      </c>
      <c r="AW189" s="13" t="s">
        <v>34</v>
      </c>
      <c r="AX189" s="13" t="s">
        <v>78</v>
      </c>
      <c r="AY189" s="259" t="s">
        <v>126</v>
      </c>
    </row>
    <row r="190" s="13" customFormat="1">
      <c r="A190" s="13"/>
      <c r="B190" s="248"/>
      <c r="C190" s="249"/>
      <c r="D190" s="250" t="s">
        <v>164</v>
      </c>
      <c r="E190" s="251" t="s">
        <v>1</v>
      </c>
      <c r="F190" s="252" t="s">
        <v>667</v>
      </c>
      <c r="G190" s="249"/>
      <c r="H190" s="253">
        <v>26</v>
      </c>
      <c r="I190" s="254"/>
      <c r="J190" s="249"/>
      <c r="K190" s="249"/>
      <c r="L190" s="255"/>
      <c r="M190" s="256"/>
      <c r="N190" s="257"/>
      <c r="O190" s="257"/>
      <c r="P190" s="257"/>
      <c r="Q190" s="257"/>
      <c r="R190" s="257"/>
      <c r="S190" s="257"/>
      <c r="T190" s="25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9" t="s">
        <v>164</v>
      </c>
      <c r="AU190" s="259" t="s">
        <v>88</v>
      </c>
      <c r="AV190" s="13" t="s">
        <v>88</v>
      </c>
      <c r="AW190" s="13" t="s">
        <v>34</v>
      </c>
      <c r="AX190" s="13" t="s">
        <v>78</v>
      </c>
      <c r="AY190" s="259" t="s">
        <v>126</v>
      </c>
    </row>
    <row r="191" s="13" customFormat="1">
      <c r="A191" s="13"/>
      <c r="B191" s="248"/>
      <c r="C191" s="249"/>
      <c r="D191" s="250" t="s">
        <v>164</v>
      </c>
      <c r="E191" s="251" t="s">
        <v>1</v>
      </c>
      <c r="F191" s="252" t="s">
        <v>668</v>
      </c>
      <c r="G191" s="249"/>
      <c r="H191" s="253">
        <v>6</v>
      </c>
      <c r="I191" s="254"/>
      <c r="J191" s="249"/>
      <c r="K191" s="249"/>
      <c r="L191" s="255"/>
      <c r="M191" s="256"/>
      <c r="N191" s="257"/>
      <c r="O191" s="257"/>
      <c r="P191" s="257"/>
      <c r="Q191" s="257"/>
      <c r="R191" s="257"/>
      <c r="S191" s="257"/>
      <c r="T191" s="25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9" t="s">
        <v>164</v>
      </c>
      <c r="AU191" s="259" t="s">
        <v>88</v>
      </c>
      <c r="AV191" s="13" t="s">
        <v>88</v>
      </c>
      <c r="AW191" s="13" t="s">
        <v>34</v>
      </c>
      <c r="AX191" s="13" t="s">
        <v>78</v>
      </c>
      <c r="AY191" s="259" t="s">
        <v>126</v>
      </c>
    </row>
    <row r="192" s="13" customFormat="1">
      <c r="A192" s="13"/>
      <c r="B192" s="248"/>
      <c r="C192" s="249"/>
      <c r="D192" s="250" t="s">
        <v>164</v>
      </c>
      <c r="E192" s="251" t="s">
        <v>1</v>
      </c>
      <c r="F192" s="252" t="s">
        <v>669</v>
      </c>
      <c r="G192" s="249"/>
      <c r="H192" s="253">
        <v>33</v>
      </c>
      <c r="I192" s="254"/>
      <c r="J192" s="249"/>
      <c r="K192" s="249"/>
      <c r="L192" s="255"/>
      <c r="M192" s="256"/>
      <c r="N192" s="257"/>
      <c r="O192" s="257"/>
      <c r="P192" s="257"/>
      <c r="Q192" s="257"/>
      <c r="R192" s="257"/>
      <c r="S192" s="257"/>
      <c r="T192" s="25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9" t="s">
        <v>164</v>
      </c>
      <c r="AU192" s="259" t="s">
        <v>88</v>
      </c>
      <c r="AV192" s="13" t="s">
        <v>88</v>
      </c>
      <c r="AW192" s="13" t="s">
        <v>34</v>
      </c>
      <c r="AX192" s="13" t="s">
        <v>78</v>
      </c>
      <c r="AY192" s="259" t="s">
        <v>126</v>
      </c>
    </row>
    <row r="193" s="13" customFormat="1">
      <c r="A193" s="13"/>
      <c r="B193" s="248"/>
      <c r="C193" s="249"/>
      <c r="D193" s="250" t="s">
        <v>164</v>
      </c>
      <c r="E193" s="251" t="s">
        <v>1</v>
      </c>
      <c r="F193" s="252" t="s">
        <v>670</v>
      </c>
      <c r="G193" s="249"/>
      <c r="H193" s="253">
        <v>20</v>
      </c>
      <c r="I193" s="254"/>
      <c r="J193" s="249"/>
      <c r="K193" s="249"/>
      <c r="L193" s="255"/>
      <c r="M193" s="256"/>
      <c r="N193" s="257"/>
      <c r="O193" s="257"/>
      <c r="P193" s="257"/>
      <c r="Q193" s="257"/>
      <c r="R193" s="257"/>
      <c r="S193" s="257"/>
      <c r="T193" s="25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9" t="s">
        <v>164</v>
      </c>
      <c r="AU193" s="259" t="s">
        <v>88</v>
      </c>
      <c r="AV193" s="13" t="s">
        <v>88</v>
      </c>
      <c r="AW193" s="13" t="s">
        <v>34</v>
      </c>
      <c r="AX193" s="13" t="s">
        <v>78</v>
      </c>
      <c r="AY193" s="259" t="s">
        <v>126</v>
      </c>
    </row>
    <row r="194" s="13" customFormat="1">
      <c r="A194" s="13"/>
      <c r="B194" s="248"/>
      <c r="C194" s="249"/>
      <c r="D194" s="250" t="s">
        <v>164</v>
      </c>
      <c r="E194" s="251" t="s">
        <v>1</v>
      </c>
      <c r="F194" s="252" t="s">
        <v>671</v>
      </c>
      <c r="G194" s="249"/>
      <c r="H194" s="253">
        <v>22</v>
      </c>
      <c r="I194" s="254"/>
      <c r="J194" s="249"/>
      <c r="K194" s="249"/>
      <c r="L194" s="255"/>
      <c r="M194" s="256"/>
      <c r="N194" s="257"/>
      <c r="O194" s="257"/>
      <c r="P194" s="257"/>
      <c r="Q194" s="257"/>
      <c r="R194" s="257"/>
      <c r="S194" s="257"/>
      <c r="T194" s="25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9" t="s">
        <v>164</v>
      </c>
      <c r="AU194" s="259" t="s">
        <v>88</v>
      </c>
      <c r="AV194" s="13" t="s">
        <v>88</v>
      </c>
      <c r="AW194" s="13" t="s">
        <v>34</v>
      </c>
      <c r="AX194" s="13" t="s">
        <v>78</v>
      </c>
      <c r="AY194" s="259" t="s">
        <v>126</v>
      </c>
    </row>
    <row r="195" s="13" customFormat="1">
      <c r="A195" s="13"/>
      <c r="B195" s="248"/>
      <c r="C195" s="249"/>
      <c r="D195" s="250" t="s">
        <v>164</v>
      </c>
      <c r="E195" s="251" t="s">
        <v>1</v>
      </c>
      <c r="F195" s="252" t="s">
        <v>672</v>
      </c>
      <c r="G195" s="249"/>
      <c r="H195" s="253">
        <v>3</v>
      </c>
      <c r="I195" s="254"/>
      <c r="J195" s="249"/>
      <c r="K195" s="249"/>
      <c r="L195" s="255"/>
      <c r="M195" s="256"/>
      <c r="N195" s="257"/>
      <c r="O195" s="257"/>
      <c r="P195" s="257"/>
      <c r="Q195" s="257"/>
      <c r="R195" s="257"/>
      <c r="S195" s="257"/>
      <c r="T195" s="25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9" t="s">
        <v>164</v>
      </c>
      <c r="AU195" s="259" t="s">
        <v>88</v>
      </c>
      <c r="AV195" s="13" t="s">
        <v>88</v>
      </c>
      <c r="AW195" s="13" t="s">
        <v>34</v>
      </c>
      <c r="AX195" s="13" t="s">
        <v>78</v>
      </c>
      <c r="AY195" s="259" t="s">
        <v>126</v>
      </c>
    </row>
    <row r="196" s="13" customFormat="1">
      <c r="A196" s="13"/>
      <c r="B196" s="248"/>
      <c r="C196" s="249"/>
      <c r="D196" s="250" t="s">
        <v>164</v>
      </c>
      <c r="E196" s="251" t="s">
        <v>1</v>
      </c>
      <c r="F196" s="252" t="s">
        <v>673</v>
      </c>
      <c r="G196" s="249"/>
      <c r="H196" s="253">
        <v>4</v>
      </c>
      <c r="I196" s="254"/>
      <c r="J196" s="249"/>
      <c r="K196" s="249"/>
      <c r="L196" s="255"/>
      <c r="M196" s="256"/>
      <c r="N196" s="257"/>
      <c r="O196" s="257"/>
      <c r="P196" s="257"/>
      <c r="Q196" s="257"/>
      <c r="R196" s="257"/>
      <c r="S196" s="257"/>
      <c r="T196" s="25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9" t="s">
        <v>164</v>
      </c>
      <c r="AU196" s="259" t="s">
        <v>88</v>
      </c>
      <c r="AV196" s="13" t="s">
        <v>88</v>
      </c>
      <c r="AW196" s="13" t="s">
        <v>34</v>
      </c>
      <c r="AX196" s="13" t="s">
        <v>78</v>
      </c>
      <c r="AY196" s="259" t="s">
        <v>126</v>
      </c>
    </row>
    <row r="197" s="13" customFormat="1">
      <c r="A197" s="13"/>
      <c r="B197" s="248"/>
      <c r="C197" s="249"/>
      <c r="D197" s="250" t="s">
        <v>164</v>
      </c>
      <c r="E197" s="251" t="s">
        <v>1</v>
      </c>
      <c r="F197" s="252" t="s">
        <v>674</v>
      </c>
      <c r="G197" s="249"/>
      <c r="H197" s="253">
        <v>10</v>
      </c>
      <c r="I197" s="254"/>
      <c r="J197" s="249"/>
      <c r="K197" s="249"/>
      <c r="L197" s="255"/>
      <c r="M197" s="256"/>
      <c r="N197" s="257"/>
      <c r="O197" s="257"/>
      <c r="P197" s="257"/>
      <c r="Q197" s="257"/>
      <c r="R197" s="257"/>
      <c r="S197" s="257"/>
      <c r="T197" s="25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9" t="s">
        <v>164</v>
      </c>
      <c r="AU197" s="259" t="s">
        <v>88</v>
      </c>
      <c r="AV197" s="13" t="s">
        <v>88</v>
      </c>
      <c r="AW197" s="13" t="s">
        <v>34</v>
      </c>
      <c r="AX197" s="13" t="s">
        <v>78</v>
      </c>
      <c r="AY197" s="259" t="s">
        <v>126</v>
      </c>
    </row>
    <row r="198" s="13" customFormat="1">
      <c r="A198" s="13"/>
      <c r="B198" s="248"/>
      <c r="C198" s="249"/>
      <c r="D198" s="250" t="s">
        <v>164</v>
      </c>
      <c r="E198" s="251" t="s">
        <v>1</v>
      </c>
      <c r="F198" s="252" t="s">
        <v>675</v>
      </c>
      <c r="G198" s="249"/>
      <c r="H198" s="253">
        <v>12</v>
      </c>
      <c r="I198" s="254"/>
      <c r="J198" s="249"/>
      <c r="K198" s="249"/>
      <c r="L198" s="255"/>
      <c r="M198" s="256"/>
      <c r="N198" s="257"/>
      <c r="O198" s="257"/>
      <c r="P198" s="257"/>
      <c r="Q198" s="257"/>
      <c r="R198" s="257"/>
      <c r="S198" s="257"/>
      <c r="T198" s="25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9" t="s">
        <v>164</v>
      </c>
      <c r="AU198" s="259" t="s">
        <v>88</v>
      </c>
      <c r="AV198" s="13" t="s">
        <v>88</v>
      </c>
      <c r="AW198" s="13" t="s">
        <v>34</v>
      </c>
      <c r="AX198" s="13" t="s">
        <v>78</v>
      </c>
      <c r="AY198" s="259" t="s">
        <v>126</v>
      </c>
    </row>
    <row r="199" s="13" customFormat="1">
      <c r="A199" s="13"/>
      <c r="B199" s="248"/>
      <c r="C199" s="249"/>
      <c r="D199" s="250" t="s">
        <v>164</v>
      </c>
      <c r="E199" s="251" t="s">
        <v>1</v>
      </c>
      <c r="F199" s="252" t="s">
        <v>676</v>
      </c>
      <c r="G199" s="249"/>
      <c r="H199" s="253">
        <v>3</v>
      </c>
      <c r="I199" s="254"/>
      <c r="J199" s="249"/>
      <c r="K199" s="249"/>
      <c r="L199" s="255"/>
      <c r="M199" s="256"/>
      <c r="N199" s="257"/>
      <c r="O199" s="257"/>
      <c r="P199" s="257"/>
      <c r="Q199" s="257"/>
      <c r="R199" s="257"/>
      <c r="S199" s="257"/>
      <c r="T199" s="25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9" t="s">
        <v>164</v>
      </c>
      <c r="AU199" s="259" t="s">
        <v>88</v>
      </c>
      <c r="AV199" s="13" t="s">
        <v>88</v>
      </c>
      <c r="AW199" s="13" t="s">
        <v>34</v>
      </c>
      <c r="AX199" s="13" t="s">
        <v>78</v>
      </c>
      <c r="AY199" s="259" t="s">
        <v>126</v>
      </c>
    </row>
    <row r="200" s="14" customFormat="1">
      <c r="A200" s="14"/>
      <c r="B200" s="260"/>
      <c r="C200" s="261"/>
      <c r="D200" s="250" t="s">
        <v>164</v>
      </c>
      <c r="E200" s="262" t="s">
        <v>1</v>
      </c>
      <c r="F200" s="263" t="s">
        <v>173</v>
      </c>
      <c r="G200" s="261"/>
      <c r="H200" s="264">
        <v>156</v>
      </c>
      <c r="I200" s="265"/>
      <c r="J200" s="261"/>
      <c r="K200" s="261"/>
      <c r="L200" s="266"/>
      <c r="M200" s="267"/>
      <c r="N200" s="268"/>
      <c r="O200" s="268"/>
      <c r="P200" s="268"/>
      <c r="Q200" s="268"/>
      <c r="R200" s="268"/>
      <c r="S200" s="268"/>
      <c r="T200" s="26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70" t="s">
        <v>164</v>
      </c>
      <c r="AU200" s="270" t="s">
        <v>88</v>
      </c>
      <c r="AV200" s="14" t="s">
        <v>127</v>
      </c>
      <c r="AW200" s="14" t="s">
        <v>34</v>
      </c>
      <c r="AX200" s="14" t="s">
        <v>86</v>
      </c>
      <c r="AY200" s="270" t="s">
        <v>126</v>
      </c>
    </row>
    <row r="201" s="2" customFormat="1" ht="16.5" customHeight="1">
      <c r="A201" s="37"/>
      <c r="B201" s="38"/>
      <c r="C201" s="238" t="s">
        <v>230</v>
      </c>
      <c r="D201" s="238" t="s">
        <v>159</v>
      </c>
      <c r="E201" s="239" t="s">
        <v>282</v>
      </c>
      <c r="F201" s="240" t="s">
        <v>283</v>
      </c>
      <c r="G201" s="241" t="s">
        <v>162</v>
      </c>
      <c r="H201" s="242">
        <v>156</v>
      </c>
      <c r="I201" s="243"/>
      <c r="J201" s="244">
        <f>ROUND(I201*H201,2)</f>
        <v>0</v>
      </c>
      <c r="K201" s="245"/>
      <c r="L201" s="43"/>
      <c r="M201" s="246" t="s">
        <v>1</v>
      </c>
      <c r="N201" s="247" t="s">
        <v>43</v>
      </c>
      <c r="O201" s="90"/>
      <c r="P201" s="201">
        <f>O201*H201</f>
        <v>0</v>
      </c>
      <c r="Q201" s="201">
        <v>0.0012700000000000001</v>
      </c>
      <c r="R201" s="201">
        <f>Q201*H201</f>
        <v>0.19812000000000002</v>
      </c>
      <c r="S201" s="201">
        <v>0</v>
      </c>
      <c r="T201" s="202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03" t="s">
        <v>127</v>
      </c>
      <c r="AT201" s="203" t="s">
        <v>159</v>
      </c>
      <c r="AU201" s="203" t="s">
        <v>88</v>
      </c>
      <c r="AY201" s="16" t="s">
        <v>126</v>
      </c>
      <c r="BE201" s="204">
        <f>IF(N201="základní",J201,0)</f>
        <v>0</v>
      </c>
      <c r="BF201" s="204">
        <f>IF(N201="snížená",J201,0)</f>
        <v>0</v>
      </c>
      <c r="BG201" s="204">
        <f>IF(N201="zákl. přenesená",J201,0)</f>
        <v>0</v>
      </c>
      <c r="BH201" s="204">
        <f>IF(N201="sníž. přenesená",J201,0)</f>
        <v>0</v>
      </c>
      <c r="BI201" s="204">
        <f>IF(N201="nulová",J201,0)</f>
        <v>0</v>
      </c>
      <c r="BJ201" s="16" t="s">
        <v>86</v>
      </c>
      <c r="BK201" s="204">
        <f>ROUND(I201*H201,2)</f>
        <v>0</v>
      </c>
      <c r="BL201" s="16" t="s">
        <v>127</v>
      </c>
      <c r="BM201" s="203" t="s">
        <v>284</v>
      </c>
    </row>
    <row r="202" s="2" customFormat="1" ht="16.5" customHeight="1">
      <c r="A202" s="37"/>
      <c r="B202" s="38"/>
      <c r="C202" s="190" t="s">
        <v>241</v>
      </c>
      <c r="D202" s="190" t="s">
        <v>122</v>
      </c>
      <c r="E202" s="191" t="s">
        <v>286</v>
      </c>
      <c r="F202" s="192" t="s">
        <v>287</v>
      </c>
      <c r="G202" s="193" t="s">
        <v>288</v>
      </c>
      <c r="H202" s="194">
        <v>3.8999999999999999</v>
      </c>
      <c r="I202" s="195"/>
      <c r="J202" s="196">
        <f>ROUND(I202*H202,2)</f>
        <v>0</v>
      </c>
      <c r="K202" s="197"/>
      <c r="L202" s="198"/>
      <c r="M202" s="199" t="s">
        <v>1</v>
      </c>
      <c r="N202" s="200" t="s">
        <v>43</v>
      </c>
      <c r="O202" s="90"/>
      <c r="P202" s="201">
        <f>O202*H202</f>
        <v>0</v>
      </c>
      <c r="Q202" s="201">
        <v>0.001</v>
      </c>
      <c r="R202" s="201">
        <f>Q202*H202</f>
        <v>0.0038999999999999998</v>
      </c>
      <c r="S202" s="201">
        <v>0</v>
      </c>
      <c r="T202" s="202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03" t="s">
        <v>125</v>
      </c>
      <c r="AT202" s="203" t="s">
        <v>122</v>
      </c>
      <c r="AU202" s="203" t="s">
        <v>88</v>
      </c>
      <c r="AY202" s="16" t="s">
        <v>126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16" t="s">
        <v>86</v>
      </c>
      <c r="BK202" s="204">
        <f>ROUND(I202*H202,2)</f>
        <v>0</v>
      </c>
      <c r="BL202" s="16" t="s">
        <v>127</v>
      </c>
      <c r="BM202" s="203" t="s">
        <v>289</v>
      </c>
    </row>
    <row r="203" s="13" customFormat="1">
      <c r="A203" s="13"/>
      <c r="B203" s="248"/>
      <c r="C203" s="249"/>
      <c r="D203" s="250" t="s">
        <v>164</v>
      </c>
      <c r="E203" s="251" t="s">
        <v>1</v>
      </c>
      <c r="F203" s="252" t="s">
        <v>677</v>
      </c>
      <c r="G203" s="249"/>
      <c r="H203" s="253">
        <v>3.8999999999999999</v>
      </c>
      <c r="I203" s="254"/>
      <c r="J203" s="249"/>
      <c r="K203" s="249"/>
      <c r="L203" s="255"/>
      <c r="M203" s="256"/>
      <c r="N203" s="257"/>
      <c r="O203" s="257"/>
      <c r="P203" s="257"/>
      <c r="Q203" s="257"/>
      <c r="R203" s="257"/>
      <c r="S203" s="257"/>
      <c r="T203" s="25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9" t="s">
        <v>164</v>
      </c>
      <c r="AU203" s="259" t="s">
        <v>88</v>
      </c>
      <c r="AV203" s="13" t="s">
        <v>88</v>
      </c>
      <c r="AW203" s="13" t="s">
        <v>34</v>
      </c>
      <c r="AX203" s="13" t="s">
        <v>86</v>
      </c>
      <c r="AY203" s="259" t="s">
        <v>126</v>
      </c>
    </row>
    <row r="204" s="12" customFormat="1" ht="22.8" customHeight="1">
      <c r="A204" s="12"/>
      <c r="B204" s="222"/>
      <c r="C204" s="223"/>
      <c r="D204" s="224" t="s">
        <v>77</v>
      </c>
      <c r="E204" s="236" t="s">
        <v>88</v>
      </c>
      <c r="F204" s="236" t="s">
        <v>291</v>
      </c>
      <c r="G204" s="223"/>
      <c r="H204" s="223"/>
      <c r="I204" s="226"/>
      <c r="J204" s="237">
        <f>BK204</f>
        <v>0</v>
      </c>
      <c r="K204" s="223"/>
      <c r="L204" s="228"/>
      <c r="M204" s="229"/>
      <c r="N204" s="230"/>
      <c r="O204" s="230"/>
      <c r="P204" s="231">
        <f>SUM(P205:P206)</f>
        <v>0</v>
      </c>
      <c r="Q204" s="230"/>
      <c r="R204" s="231">
        <f>SUM(R205:R206)</f>
        <v>4.49442728</v>
      </c>
      <c r="S204" s="230"/>
      <c r="T204" s="232">
        <f>SUM(T205:T206)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33" t="s">
        <v>86</v>
      </c>
      <c r="AT204" s="234" t="s">
        <v>77</v>
      </c>
      <c r="AU204" s="234" t="s">
        <v>86</v>
      </c>
      <c r="AY204" s="233" t="s">
        <v>126</v>
      </c>
      <c r="BK204" s="235">
        <f>SUM(BK205:BK206)</f>
        <v>0</v>
      </c>
    </row>
    <row r="205" s="2" customFormat="1" ht="21.75" customHeight="1">
      <c r="A205" s="37"/>
      <c r="B205" s="38"/>
      <c r="C205" s="238" t="s">
        <v>8</v>
      </c>
      <c r="D205" s="238" t="s">
        <v>159</v>
      </c>
      <c r="E205" s="239" t="s">
        <v>678</v>
      </c>
      <c r="F205" s="240" t="s">
        <v>679</v>
      </c>
      <c r="G205" s="241" t="s">
        <v>205</v>
      </c>
      <c r="H205" s="242">
        <v>1.8320000000000001</v>
      </c>
      <c r="I205" s="243"/>
      <c r="J205" s="244">
        <f>ROUND(I205*H205,2)</f>
        <v>0</v>
      </c>
      <c r="K205" s="245"/>
      <c r="L205" s="43"/>
      <c r="M205" s="246" t="s">
        <v>1</v>
      </c>
      <c r="N205" s="247" t="s">
        <v>43</v>
      </c>
      <c r="O205" s="90"/>
      <c r="P205" s="201">
        <f>O205*H205</f>
        <v>0</v>
      </c>
      <c r="Q205" s="201">
        <v>2.45329</v>
      </c>
      <c r="R205" s="201">
        <f>Q205*H205</f>
        <v>4.49442728</v>
      </c>
      <c r="S205" s="201">
        <v>0</v>
      </c>
      <c r="T205" s="202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03" t="s">
        <v>127</v>
      </c>
      <c r="AT205" s="203" t="s">
        <v>159</v>
      </c>
      <c r="AU205" s="203" t="s">
        <v>88</v>
      </c>
      <c r="AY205" s="16" t="s">
        <v>126</v>
      </c>
      <c r="BE205" s="204">
        <f>IF(N205="základní",J205,0)</f>
        <v>0</v>
      </c>
      <c r="BF205" s="204">
        <f>IF(N205="snížená",J205,0)</f>
        <v>0</v>
      </c>
      <c r="BG205" s="204">
        <f>IF(N205="zákl. přenesená",J205,0)</f>
        <v>0</v>
      </c>
      <c r="BH205" s="204">
        <f>IF(N205="sníž. přenesená",J205,0)</f>
        <v>0</v>
      </c>
      <c r="BI205" s="204">
        <f>IF(N205="nulová",J205,0)</f>
        <v>0</v>
      </c>
      <c r="BJ205" s="16" t="s">
        <v>86</v>
      </c>
      <c r="BK205" s="204">
        <f>ROUND(I205*H205,2)</f>
        <v>0</v>
      </c>
      <c r="BL205" s="16" t="s">
        <v>127</v>
      </c>
      <c r="BM205" s="203" t="s">
        <v>680</v>
      </c>
    </row>
    <row r="206" s="13" customFormat="1">
      <c r="A206" s="13"/>
      <c r="B206" s="248"/>
      <c r="C206" s="249"/>
      <c r="D206" s="250" t="s">
        <v>164</v>
      </c>
      <c r="E206" s="251" t="s">
        <v>1</v>
      </c>
      <c r="F206" s="252" t="s">
        <v>681</v>
      </c>
      <c r="G206" s="249"/>
      <c r="H206" s="253">
        <v>1.8320000000000001</v>
      </c>
      <c r="I206" s="254"/>
      <c r="J206" s="249"/>
      <c r="K206" s="249"/>
      <c r="L206" s="255"/>
      <c r="M206" s="256"/>
      <c r="N206" s="257"/>
      <c r="O206" s="257"/>
      <c r="P206" s="257"/>
      <c r="Q206" s="257"/>
      <c r="R206" s="257"/>
      <c r="S206" s="257"/>
      <c r="T206" s="25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9" t="s">
        <v>164</v>
      </c>
      <c r="AU206" s="259" t="s">
        <v>88</v>
      </c>
      <c r="AV206" s="13" t="s">
        <v>88</v>
      </c>
      <c r="AW206" s="13" t="s">
        <v>34</v>
      </c>
      <c r="AX206" s="13" t="s">
        <v>86</v>
      </c>
      <c r="AY206" s="259" t="s">
        <v>126</v>
      </c>
    </row>
    <row r="207" s="12" customFormat="1" ht="22.8" customHeight="1">
      <c r="A207" s="12"/>
      <c r="B207" s="222"/>
      <c r="C207" s="223"/>
      <c r="D207" s="224" t="s">
        <v>77</v>
      </c>
      <c r="E207" s="236" t="s">
        <v>136</v>
      </c>
      <c r="F207" s="236" t="s">
        <v>318</v>
      </c>
      <c r="G207" s="223"/>
      <c r="H207" s="223"/>
      <c r="I207" s="226"/>
      <c r="J207" s="237">
        <f>BK207</f>
        <v>0</v>
      </c>
      <c r="K207" s="223"/>
      <c r="L207" s="228"/>
      <c r="M207" s="229"/>
      <c r="N207" s="230"/>
      <c r="O207" s="230"/>
      <c r="P207" s="231">
        <f>SUM(P208:P241)</f>
        <v>0</v>
      </c>
      <c r="Q207" s="230"/>
      <c r="R207" s="231">
        <f>SUM(R208:R241)</f>
        <v>91.514904000000001</v>
      </c>
      <c r="S207" s="230"/>
      <c r="T207" s="232">
        <f>SUM(T208:T241)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33" t="s">
        <v>86</v>
      </c>
      <c r="AT207" s="234" t="s">
        <v>77</v>
      </c>
      <c r="AU207" s="234" t="s">
        <v>86</v>
      </c>
      <c r="AY207" s="233" t="s">
        <v>126</v>
      </c>
      <c r="BK207" s="235">
        <f>SUM(BK208:BK241)</f>
        <v>0</v>
      </c>
    </row>
    <row r="208" s="2" customFormat="1" ht="16.5" customHeight="1">
      <c r="A208" s="37"/>
      <c r="B208" s="38"/>
      <c r="C208" s="238" t="s">
        <v>249</v>
      </c>
      <c r="D208" s="238" t="s">
        <v>159</v>
      </c>
      <c r="E208" s="239" t="s">
        <v>366</v>
      </c>
      <c r="F208" s="240" t="s">
        <v>367</v>
      </c>
      <c r="G208" s="241" t="s">
        <v>162</v>
      </c>
      <c r="H208" s="242">
        <v>9.8000000000000007</v>
      </c>
      <c r="I208" s="243"/>
      <c r="J208" s="244">
        <f>ROUND(I208*H208,2)</f>
        <v>0</v>
      </c>
      <c r="K208" s="245"/>
      <c r="L208" s="43"/>
      <c r="M208" s="246" t="s">
        <v>1</v>
      </c>
      <c r="N208" s="247" t="s">
        <v>43</v>
      </c>
      <c r="O208" s="90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03" t="s">
        <v>127</v>
      </c>
      <c r="AT208" s="203" t="s">
        <v>159</v>
      </c>
      <c r="AU208" s="203" t="s">
        <v>88</v>
      </c>
      <c r="AY208" s="16" t="s">
        <v>126</v>
      </c>
      <c r="BE208" s="204">
        <f>IF(N208="základní",J208,0)</f>
        <v>0</v>
      </c>
      <c r="BF208" s="204">
        <f>IF(N208="snížená",J208,0)</f>
        <v>0</v>
      </c>
      <c r="BG208" s="204">
        <f>IF(N208="zákl. přenesená",J208,0)</f>
        <v>0</v>
      </c>
      <c r="BH208" s="204">
        <f>IF(N208="sníž. přenesená",J208,0)</f>
        <v>0</v>
      </c>
      <c r="BI208" s="204">
        <f>IF(N208="nulová",J208,0)</f>
        <v>0</v>
      </c>
      <c r="BJ208" s="16" t="s">
        <v>86</v>
      </c>
      <c r="BK208" s="204">
        <f>ROUND(I208*H208,2)</f>
        <v>0</v>
      </c>
      <c r="BL208" s="16" t="s">
        <v>127</v>
      </c>
      <c r="BM208" s="203" t="s">
        <v>682</v>
      </c>
    </row>
    <row r="209" s="13" customFormat="1">
      <c r="A209" s="13"/>
      <c r="B209" s="248"/>
      <c r="C209" s="249"/>
      <c r="D209" s="250" t="s">
        <v>164</v>
      </c>
      <c r="E209" s="251" t="s">
        <v>1</v>
      </c>
      <c r="F209" s="252" t="s">
        <v>683</v>
      </c>
      <c r="G209" s="249"/>
      <c r="H209" s="253">
        <v>9.8000000000000007</v>
      </c>
      <c r="I209" s="254"/>
      <c r="J209" s="249"/>
      <c r="K209" s="249"/>
      <c r="L209" s="255"/>
      <c r="M209" s="256"/>
      <c r="N209" s="257"/>
      <c r="O209" s="257"/>
      <c r="P209" s="257"/>
      <c r="Q209" s="257"/>
      <c r="R209" s="257"/>
      <c r="S209" s="257"/>
      <c r="T209" s="25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9" t="s">
        <v>164</v>
      </c>
      <c r="AU209" s="259" t="s">
        <v>88</v>
      </c>
      <c r="AV209" s="13" t="s">
        <v>88</v>
      </c>
      <c r="AW209" s="13" t="s">
        <v>34</v>
      </c>
      <c r="AX209" s="13" t="s">
        <v>86</v>
      </c>
      <c r="AY209" s="259" t="s">
        <v>126</v>
      </c>
    </row>
    <row r="210" s="2" customFormat="1" ht="16.5" customHeight="1">
      <c r="A210" s="37"/>
      <c r="B210" s="38"/>
      <c r="C210" s="238" t="s">
        <v>253</v>
      </c>
      <c r="D210" s="238" t="s">
        <v>159</v>
      </c>
      <c r="E210" s="239" t="s">
        <v>372</v>
      </c>
      <c r="F210" s="240" t="s">
        <v>373</v>
      </c>
      <c r="G210" s="241" t="s">
        <v>162</v>
      </c>
      <c r="H210" s="242">
        <v>406</v>
      </c>
      <c r="I210" s="243"/>
      <c r="J210" s="244">
        <f>ROUND(I210*H210,2)</f>
        <v>0</v>
      </c>
      <c r="K210" s="245"/>
      <c r="L210" s="43"/>
      <c r="M210" s="246" t="s">
        <v>1</v>
      </c>
      <c r="N210" s="247" t="s">
        <v>43</v>
      </c>
      <c r="O210" s="90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03" t="s">
        <v>127</v>
      </c>
      <c r="AT210" s="203" t="s">
        <v>159</v>
      </c>
      <c r="AU210" s="203" t="s">
        <v>88</v>
      </c>
      <c r="AY210" s="16" t="s">
        <v>126</v>
      </c>
      <c r="BE210" s="204">
        <f>IF(N210="základní",J210,0)</f>
        <v>0</v>
      </c>
      <c r="BF210" s="204">
        <f>IF(N210="snížená",J210,0)</f>
        <v>0</v>
      </c>
      <c r="BG210" s="204">
        <f>IF(N210="zákl. přenesená",J210,0)</f>
        <v>0</v>
      </c>
      <c r="BH210" s="204">
        <f>IF(N210="sníž. přenesená",J210,0)</f>
        <v>0</v>
      </c>
      <c r="BI210" s="204">
        <f>IF(N210="nulová",J210,0)</f>
        <v>0</v>
      </c>
      <c r="BJ210" s="16" t="s">
        <v>86</v>
      </c>
      <c r="BK210" s="204">
        <f>ROUND(I210*H210,2)</f>
        <v>0</v>
      </c>
      <c r="BL210" s="16" t="s">
        <v>127</v>
      </c>
      <c r="BM210" s="203" t="s">
        <v>374</v>
      </c>
    </row>
    <row r="211" s="13" customFormat="1">
      <c r="A211" s="13"/>
      <c r="B211" s="248"/>
      <c r="C211" s="249"/>
      <c r="D211" s="250" t="s">
        <v>164</v>
      </c>
      <c r="E211" s="251" t="s">
        <v>1</v>
      </c>
      <c r="F211" s="252" t="s">
        <v>683</v>
      </c>
      <c r="G211" s="249"/>
      <c r="H211" s="253">
        <v>9.8000000000000007</v>
      </c>
      <c r="I211" s="254"/>
      <c r="J211" s="249"/>
      <c r="K211" s="249"/>
      <c r="L211" s="255"/>
      <c r="M211" s="256"/>
      <c r="N211" s="257"/>
      <c r="O211" s="257"/>
      <c r="P211" s="257"/>
      <c r="Q211" s="257"/>
      <c r="R211" s="257"/>
      <c r="S211" s="257"/>
      <c r="T211" s="25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9" t="s">
        <v>164</v>
      </c>
      <c r="AU211" s="259" t="s">
        <v>88</v>
      </c>
      <c r="AV211" s="13" t="s">
        <v>88</v>
      </c>
      <c r="AW211" s="13" t="s">
        <v>34</v>
      </c>
      <c r="AX211" s="13" t="s">
        <v>78</v>
      </c>
      <c r="AY211" s="259" t="s">
        <v>126</v>
      </c>
    </row>
    <row r="212" s="13" customFormat="1">
      <c r="A212" s="13"/>
      <c r="B212" s="248"/>
      <c r="C212" s="249"/>
      <c r="D212" s="250" t="s">
        <v>164</v>
      </c>
      <c r="E212" s="251" t="s">
        <v>1</v>
      </c>
      <c r="F212" s="252" t="s">
        <v>684</v>
      </c>
      <c r="G212" s="249"/>
      <c r="H212" s="253">
        <v>313.69999999999999</v>
      </c>
      <c r="I212" s="254"/>
      <c r="J212" s="249"/>
      <c r="K212" s="249"/>
      <c r="L212" s="255"/>
      <c r="M212" s="256"/>
      <c r="N212" s="257"/>
      <c r="O212" s="257"/>
      <c r="P212" s="257"/>
      <c r="Q212" s="257"/>
      <c r="R212" s="257"/>
      <c r="S212" s="257"/>
      <c r="T212" s="25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9" t="s">
        <v>164</v>
      </c>
      <c r="AU212" s="259" t="s">
        <v>88</v>
      </c>
      <c r="AV212" s="13" t="s">
        <v>88</v>
      </c>
      <c r="AW212" s="13" t="s">
        <v>34</v>
      </c>
      <c r="AX212" s="13" t="s">
        <v>78</v>
      </c>
      <c r="AY212" s="259" t="s">
        <v>126</v>
      </c>
    </row>
    <row r="213" s="13" customFormat="1">
      <c r="A213" s="13"/>
      <c r="B213" s="248"/>
      <c r="C213" s="249"/>
      <c r="D213" s="250" t="s">
        <v>164</v>
      </c>
      <c r="E213" s="251" t="s">
        <v>1</v>
      </c>
      <c r="F213" s="252" t="s">
        <v>685</v>
      </c>
      <c r="G213" s="249"/>
      <c r="H213" s="253">
        <v>82.5</v>
      </c>
      <c r="I213" s="254"/>
      <c r="J213" s="249"/>
      <c r="K213" s="249"/>
      <c r="L213" s="255"/>
      <c r="M213" s="256"/>
      <c r="N213" s="257"/>
      <c r="O213" s="257"/>
      <c r="P213" s="257"/>
      <c r="Q213" s="257"/>
      <c r="R213" s="257"/>
      <c r="S213" s="257"/>
      <c r="T213" s="25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9" t="s">
        <v>164</v>
      </c>
      <c r="AU213" s="259" t="s">
        <v>88</v>
      </c>
      <c r="AV213" s="13" t="s">
        <v>88</v>
      </c>
      <c r="AW213" s="13" t="s">
        <v>34</v>
      </c>
      <c r="AX213" s="13" t="s">
        <v>78</v>
      </c>
      <c r="AY213" s="259" t="s">
        <v>126</v>
      </c>
    </row>
    <row r="214" s="14" customFormat="1">
      <c r="A214" s="14"/>
      <c r="B214" s="260"/>
      <c r="C214" s="261"/>
      <c r="D214" s="250" t="s">
        <v>164</v>
      </c>
      <c r="E214" s="262" t="s">
        <v>1</v>
      </c>
      <c r="F214" s="263" t="s">
        <v>173</v>
      </c>
      <c r="G214" s="261"/>
      <c r="H214" s="264">
        <v>406</v>
      </c>
      <c r="I214" s="265"/>
      <c r="J214" s="261"/>
      <c r="K214" s="261"/>
      <c r="L214" s="266"/>
      <c r="M214" s="267"/>
      <c r="N214" s="268"/>
      <c r="O214" s="268"/>
      <c r="P214" s="268"/>
      <c r="Q214" s="268"/>
      <c r="R214" s="268"/>
      <c r="S214" s="268"/>
      <c r="T214" s="26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70" t="s">
        <v>164</v>
      </c>
      <c r="AU214" s="270" t="s">
        <v>88</v>
      </c>
      <c r="AV214" s="14" t="s">
        <v>127</v>
      </c>
      <c r="AW214" s="14" t="s">
        <v>34</v>
      </c>
      <c r="AX214" s="14" t="s">
        <v>86</v>
      </c>
      <c r="AY214" s="270" t="s">
        <v>126</v>
      </c>
    </row>
    <row r="215" s="2" customFormat="1" ht="21.75" customHeight="1">
      <c r="A215" s="37"/>
      <c r="B215" s="38"/>
      <c r="C215" s="238" t="s">
        <v>258</v>
      </c>
      <c r="D215" s="238" t="s">
        <v>159</v>
      </c>
      <c r="E215" s="239" t="s">
        <v>377</v>
      </c>
      <c r="F215" s="240" t="s">
        <v>378</v>
      </c>
      <c r="G215" s="241" t="s">
        <v>162</v>
      </c>
      <c r="H215" s="242">
        <v>406</v>
      </c>
      <c r="I215" s="243"/>
      <c r="J215" s="244">
        <f>ROUND(I215*H215,2)</f>
        <v>0</v>
      </c>
      <c r="K215" s="245"/>
      <c r="L215" s="43"/>
      <c r="M215" s="246" t="s">
        <v>1</v>
      </c>
      <c r="N215" s="247" t="s">
        <v>43</v>
      </c>
      <c r="O215" s="90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03" t="s">
        <v>127</v>
      </c>
      <c r="AT215" s="203" t="s">
        <v>159</v>
      </c>
      <c r="AU215" s="203" t="s">
        <v>88</v>
      </c>
      <c r="AY215" s="16" t="s">
        <v>126</v>
      </c>
      <c r="BE215" s="204">
        <f>IF(N215="základní",J215,0)</f>
        <v>0</v>
      </c>
      <c r="BF215" s="204">
        <f>IF(N215="snížená",J215,0)</f>
        <v>0</v>
      </c>
      <c r="BG215" s="204">
        <f>IF(N215="zákl. přenesená",J215,0)</f>
        <v>0</v>
      </c>
      <c r="BH215" s="204">
        <f>IF(N215="sníž. přenesená",J215,0)</f>
        <v>0</v>
      </c>
      <c r="BI215" s="204">
        <f>IF(N215="nulová",J215,0)</f>
        <v>0</v>
      </c>
      <c r="BJ215" s="16" t="s">
        <v>86</v>
      </c>
      <c r="BK215" s="204">
        <f>ROUND(I215*H215,2)</f>
        <v>0</v>
      </c>
      <c r="BL215" s="16" t="s">
        <v>127</v>
      </c>
      <c r="BM215" s="203" t="s">
        <v>686</v>
      </c>
    </row>
    <row r="216" s="13" customFormat="1">
      <c r="A216" s="13"/>
      <c r="B216" s="248"/>
      <c r="C216" s="249"/>
      <c r="D216" s="250" t="s">
        <v>164</v>
      </c>
      <c r="E216" s="251" t="s">
        <v>1</v>
      </c>
      <c r="F216" s="252" t="s">
        <v>687</v>
      </c>
      <c r="G216" s="249"/>
      <c r="H216" s="253">
        <v>406</v>
      </c>
      <c r="I216" s="254"/>
      <c r="J216" s="249"/>
      <c r="K216" s="249"/>
      <c r="L216" s="255"/>
      <c r="M216" s="256"/>
      <c r="N216" s="257"/>
      <c r="O216" s="257"/>
      <c r="P216" s="257"/>
      <c r="Q216" s="257"/>
      <c r="R216" s="257"/>
      <c r="S216" s="257"/>
      <c r="T216" s="25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9" t="s">
        <v>164</v>
      </c>
      <c r="AU216" s="259" t="s">
        <v>88</v>
      </c>
      <c r="AV216" s="13" t="s">
        <v>88</v>
      </c>
      <c r="AW216" s="13" t="s">
        <v>34</v>
      </c>
      <c r="AX216" s="13" t="s">
        <v>86</v>
      </c>
      <c r="AY216" s="259" t="s">
        <v>126</v>
      </c>
    </row>
    <row r="217" s="2" customFormat="1" ht="21.75" customHeight="1">
      <c r="A217" s="37"/>
      <c r="B217" s="38"/>
      <c r="C217" s="238" t="s">
        <v>264</v>
      </c>
      <c r="D217" s="238" t="s">
        <v>159</v>
      </c>
      <c r="E217" s="239" t="s">
        <v>382</v>
      </c>
      <c r="F217" s="240" t="s">
        <v>383</v>
      </c>
      <c r="G217" s="241" t="s">
        <v>162</v>
      </c>
      <c r="H217" s="242">
        <v>313.69999999999999</v>
      </c>
      <c r="I217" s="243"/>
      <c r="J217" s="244">
        <f>ROUND(I217*H217,2)</f>
        <v>0</v>
      </c>
      <c r="K217" s="245"/>
      <c r="L217" s="43"/>
      <c r="M217" s="246" t="s">
        <v>1</v>
      </c>
      <c r="N217" s="247" t="s">
        <v>43</v>
      </c>
      <c r="O217" s="90"/>
      <c r="P217" s="201">
        <f>O217*H217</f>
        <v>0</v>
      </c>
      <c r="Q217" s="201">
        <v>0.084250000000000005</v>
      </c>
      <c r="R217" s="201">
        <f>Q217*H217</f>
        <v>26.429225000000002</v>
      </c>
      <c r="S217" s="201">
        <v>0</v>
      </c>
      <c r="T217" s="202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03" t="s">
        <v>127</v>
      </c>
      <c r="AT217" s="203" t="s">
        <v>159</v>
      </c>
      <c r="AU217" s="203" t="s">
        <v>88</v>
      </c>
      <c r="AY217" s="16" t="s">
        <v>126</v>
      </c>
      <c r="BE217" s="204">
        <f>IF(N217="základní",J217,0)</f>
        <v>0</v>
      </c>
      <c r="BF217" s="204">
        <f>IF(N217="snížená",J217,0)</f>
        <v>0</v>
      </c>
      <c r="BG217" s="204">
        <f>IF(N217="zákl. přenesená",J217,0)</f>
        <v>0</v>
      </c>
      <c r="BH217" s="204">
        <f>IF(N217="sníž. přenesená",J217,0)</f>
        <v>0</v>
      </c>
      <c r="BI217" s="204">
        <f>IF(N217="nulová",J217,0)</f>
        <v>0</v>
      </c>
      <c r="BJ217" s="16" t="s">
        <v>86</v>
      </c>
      <c r="BK217" s="204">
        <f>ROUND(I217*H217,2)</f>
        <v>0</v>
      </c>
      <c r="BL217" s="16" t="s">
        <v>127</v>
      </c>
      <c r="BM217" s="203" t="s">
        <v>384</v>
      </c>
    </row>
    <row r="218" s="13" customFormat="1">
      <c r="A218" s="13"/>
      <c r="B218" s="248"/>
      <c r="C218" s="249"/>
      <c r="D218" s="250" t="s">
        <v>164</v>
      </c>
      <c r="E218" s="251" t="s">
        <v>1</v>
      </c>
      <c r="F218" s="252" t="s">
        <v>688</v>
      </c>
      <c r="G218" s="249"/>
      <c r="H218" s="253">
        <v>43.799999999999997</v>
      </c>
      <c r="I218" s="254"/>
      <c r="J218" s="249"/>
      <c r="K218" s="249"/>
      <c r="L218" s="255"/>
      <c r="M218" s="256"/>
      <c r="N218" s="257"/>
      <c r="O218" s="257"/>
      <c r="P218" s="257"/>
      <c r="Q218" s="257"/>
      <c r="R218" s="257"/>
      <c r="S218" s="257"/>
      <c r="T218" s="25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9" t="s">
        <v>164</v>
      </c>
      <c r="AU218" s="259" t="s">
        <v>88</v>
      </c>
      <c r="AV218" s="13" t="s">
        <v>88</v>
      </c>
      <c r="AW218" s="13" t="s">
        <v>34</v>
      </c>
      <c r="AX218" s="13" t="s">
        <v>78</v>
      </c>
      <c r="AY218" s="259" t="s">
        <v>126</v>
      </c>
    </row>
    <row r="219" s="13" customFormat="1">
      <c r="A219" s="13"/>
      <c r="B219" s="248"/>
      <c r="C219" s="249"/>
      <c r="D219" s="250" t="s">
        <v>164</v>
      </c>
      <c r="E219" s="251" t="s">
        <v>1</v>
      </c>
      <c r="F219" s="252" t="s">
        <v>689</v>
      </c>
      <c r="G219" s="249"/>
      <c r="H219" s="253">
        <v>43.700000000000003</v>
      </c>
      <c r="I219" s="254"/>
      <c r="J219" s="249"/>
      <c r="K219" s="249"/>
      <c r="L219" s="255"/>
      <c r="M219" s="256"/>
      <c r="N219" s="257"/>
      <c r="O219" s="257"/>
      <c r="P219" s="257"/>
      <c r="Q219" s="257"/>
      <c r="R219" s="257"/>
      <c r="S219" s="257"/>
      <c r="T219" s="25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9" t="s">
        <v>164</v>
      </c>
      <c r="AU219" s="259" t="s">
        <v>88</v>
      </c>
      <c r="AV219" s="13" t="s">
        <v>88</v>
      </c>
      <c r="AW219" s="13" t="s">
        <v>34</v>
      </c>
      <c r="AX219" s="13" t="s">
        <v>78</v>
      </c>
      <c r="AY219" s="259" t="s">
        <v>126</v>
      </c>
    </row>
    <row r="220" s="13" customFormat="1">
      <c r="A220" s="13"/>
      <c r="B220" s="248"/>
      <c r="C220" s="249"/>
      <c r="D220" s="250" t="s">
        <v>164</v>
      </c>
      <c r="E220" s="251" t="s">
        <v>1</v>
      </c>
      <c r="F220" s="252" t="s">
        <v>690</v>
      </c>
      <c r="G220" s="249"/>
      <c r="H220" s="253">
        <v>69.599999999999994</v>
      </c>
      <c r="I220" s="254"/>
      <c r="J220" s="249"/>
      <c r="K220" s="249"/>
      <c r="L220" s="255"/>
      <c r="M220" s="256"/>
      <c r="N220" s="257"/>
      <c r="O220" s="257"/>
      <c r="P220" s="257"/>
      <c r="Q220" s="257"/>
      <c r="R220" s="257"/>
      <c r="S220" s="257"/>
      <c r="T220" s="25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9" t="s">
        <v>164</v>
      </c>
      <c r="AU220" s="259" t="s">
        <v>88</v>
      </c>
      <c r="AV220" s="13" t="s">
        <v>88</v>
      </c>
      <c r="AW220" s="13" t="s">
        <v>34</v>
      </c>
      <c r="AX220" s="13" t="s">
        <v>78</v>
      </c>
      <c r="AY220" s="259" t="s">
        <v>126</v>
      </c>
    </row>
    <row r="221" s="13" customFormat="1">
      <c r="A221" s="13"/>
      <c r="B221" s="248"/>
      <c r="C221" s="249"/>
      <c r="D221" s="250" t="s">
        <v>164</v>
      </c>
      <c r="E221" s="251" t="s">
        <v>1</v>
      </c>
      <c r="F221" s="252" t="s">
        <v>691</v>
      </c>
      <c r="G221" s="249"/>
      <c r="H221" s="253">
        <v>37.200000000000003</v>
      </c>
      <c r="I221" s="254"/>
      <c r="J221" s="249"/>
      <c r="K221" s="249"/>
      <c r="L221" s="255"/>
      <c r="M221" s="256"/>
      <c r="N221" s="257"/>
      <c r="O221" s="257"/>
      <c r="P221" s="257"/>
      <c r="Q221" s="257"/>
      <c r="R221" s="257"/>
      <c r="S221" s="257"/>
      <c r="T221" s="25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9" t="s">
        <v>164</v>
      </c>
      <c r="AU221" s="259" t="s">
        <v>88</v>
      </c>
      <c r="AV221" s="13" t="s">
        <v>88</v>
      </c>
      <c r="AW221" s="13" t="s">
        <v>34</v>
      </c>
      <c r="AX221" s="13" t="s">
        <v>78</v>
      </c>
      <c r="AY221" s="259" t="s">
        <v>126</v>
      </c>
    </row>
    <row r="222" s="13" customFormat="1">
      <c r="A222" s="13"/>
      <c r="B222" s="248"/>
      <c r="C222" s="249"/>
      <c r="D222" s="250" t="s">
        <v>164</v>
      </c>
      <c r="E222" s="251" t="s">
        <v>1</v>
      </c>
      <c r="F222" s="252" t="s">
        <v>692</v>
      </c>
      <c r="G222" s="249"/>
      <c r="H222" s="253">
        <v>38.399999999999999</v>
      </c>
      <c r="I222" s="254"/>
      <c r="J222" s="249"/>
      <c r="K222" s="249"/>
      <c r="L222" s="255"/>
      <c r="M222" s="256"/>
      <c r="N222" s="257"/>
      <c r="O222" s="257"/>
      <c r="P222" s="257"/>
      <c r="Q222" s="257"/>
      <c r="R222" s="257"/>
      <c r="S222" s="257"/>
      <c r="T222" s="25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9" t="s">
        <v>164</v>
      </c>
      <c r="AU222" s="259" t="s">
        <v>88</v>
      </c>
      <c r="AV222" s="13" t="s">
        <v>88</v>
      </c>
      <c r="AW222" s="13" t="s">
        <v>34</v>
      </c>
      <c r="AX222" s="13" t="s">
        <v>78</v>
      </c>
      <c r="AY222" s="259" t="s">
        <v>126</v>
      </c>
    </row>
    <row r="223" s="13" customFormat="1">
      <c r="A223" s="13"/>
      <c r="B223" s="248"/>
      <c r="C223" s="249"/>
      <c r="D223" s="250" t="s">
        <v>164</v>
      </c>
      <c r="E223" s="251" t="s">
        <v>1</v>
      </c>
      <c r="F223" s="252" t="s">
        <v>693</v>
      </c>
      <c r="G223" s="249"/>
      <c r="H223" s="253">
        <v>10</v>
      </c>
      <c r="I223" s="254"/>
      <c r="J223" s="249"/>
      <c r="K223" s="249"/>
      <c r="L223" s="255"/>
      <c r="M223" s="256"/>
      <c r="N223" s="257"/>
      <c r="O223" s="257"/>
      <c r="P223" s="257"/>
      <c r="Q223" s="257"/>
      <c r="R223" s="257"/>
      <c r="S223" s="257"/>
      <c r="T223" s="25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9" t="s">
        <v>164</v>
      </c>
      <c r="AU223" s="259" t="s">
        <v>88</v>
      </c>
      <c r="AV223" s="13" t="s">
        <v>88</v>
      </c>
      <c r="AW223" s="13" t="s">
        <v>34</v>
      </c>
      <c r="AX223" s="13" t="s">
        <v>78</v>
      </c>
      <c r="AY223" s="259" t="s">
        <v>126</v>
      </c>
    </row>
    <row r="224" s="13" customFormat="1">
      <c r="A224" s="13"/>
      <c r="B224" s="248"/>
      <c r="C224" s="249"/>
      <c r="D224" s="250" t="s">
        <v>164</v>
      </c>
      <c r="E224" s="251" t="s">
        <v>1</v>
      </c>
      <c r="F224" s="252" t="s">
        <v>694</v>
      </c>
      <c r="G224" s="249"/>
      <c r="H224" s="253">
        <v>42.299999999999997</v>
      </c>
      <c r="I224" s="254"/>
      <c r="J224" s="249"/>
      <c r="K224" s="249"/>
      <c r="L224" s="255"/>
      <c r="M224" s="256"/>
      <c r="N224" s="257"/>
      <c r="O224" s="257"/>
      <c r="P224" s="257"/>
      <c r="Q224" s="257"/>
      <c r="R224" s="257"/>
      <c r="S224" s="257"/>
      <c r="T224" s="25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9" t="s">
        <v>164</v>
      </c>
      <c r="AU224" s="259" t="s">
        <v>88</v>
      </c>
      <c r="AV224" s="13" t="s">
        <v>88</v>
      </c>
      <c r="AW224" s="13" t="s">
        <v>34</v>
      </c>
      <c r="AX224" s="13" t="s">
        <v>78</v>
      </c>
      <c r="AY224" s="259" t="s">
        <v>126</v>
      </c>
    </row>
    <row r="225" s="13" customFormat="1">
      <c r="A225" s="13"/>
      <c r="B225" s="248"/>
      <c r="C225" s="249"/>
      <c r="D225" s="250" t="s">
        <v>164</v>
      </c>
      <c r="E225" s="251" t="s">
        <v>1</v>
      </c>
      <c r="F225" s="252" t="s">
        <v>695</v>
      </c>
      <c r="G225" s="249"/>
      <c r="H225" s="253">
        <v>17.5</v>
      </c>
      <c r="I225" s="254"/>
      <c r="J225" s="249"/>
      <c r="K225" s="249"/>
      <c r="L225" s="255"/>
      <c r="M225" s="256"/>
      <c r="N225" s="257"/>
      <c r="O225" s="257"/>
      <c r="P225" s="257"/>
      <c r="Q225" s="257"/>
      <c r="R225" s="257"/>
      <c r="S225" s="257"/>
      <c r="T225" s="25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9" t="s">
        <v>164</v>
      </c>
      <c r="AU225" s="259" t="s">
        <v>88</v>
      </c>
      <c r="AV225" s="13" t="s">
        <v>88</v>
      </c>
      <c r="AW225" s="13" t="s">
        <v>34</v>
      </c>
      <c r="AX225" s="13" t="s">
        <v>78</v>
      </c>
      <c r="AY225" s="259" t="s">
        <v>126</v>
      </c>
    </row>
    <row r="226" s="13" customFormat="1">
      <c r="A226" s="13"/>
      <c r="B226" s="248"/>
      <c r="C226" s="249"/>
      <c r="D226" s="250" t="s">
        <v>164</v>
      </c>
      <c r="E226" s="251" t="s">
        <v>1</v>
      </c>
      <c r="F226" s="252" t="s">
        <v>696</v>
      </c>
      <c r="G226" s="249"/>
      <c r="H226" s="253">
        <v>5.5999999999999996</v>
      </c>
      <c r="I226" s="254"/>
      <c r="J226" s="249"/>
      <c r="K226" s="249"/>
      <c r="L226" s="255"/>
      <c r="M226" s="256"/>
      <c r="N226" s="257"/>
      <c r="O226" s="257"/>
      <c r="P226" s="257"/>
      <c r="Q226" s="257"/>
      <c r="R226" s="257"/>
      <c r="S226" s="257"/>
      <c r="T226" s="25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9" t="s">
        <v>164</v>
      </c>
      <c r="AU226" s="259" t="s">
        <v>88</v>
      </c>
      <c r="AV226" s="13" t="s">
        <v>88</v>
      </c>
      <c r="AW226" s="13" t="s">
        <v>34</v>
      </c>
      <c r="AX226" s="13" t="s">
        <v>78</v>
      </c>
      <c r="AY226" s="259" t="s">
        <v>126</v>
      </c>
    </row>
    <row r="227" s="13" customFormat="1">
      <c r="A227" s="13"/>
      <c r="B227" s="248"/>
      <c r="C227" s="249"/>
      <c r="D227" s="250" t="s">
        <v>164</v>
      </c>
      <c r="E227" s="251" t="s">
        <v>1</v>
      </c>
      <c r="F227" s="252" t="s">
        <v>697</v>
      </c>
      <c r="G227" s="249"/>
      <c r="H227" s="253">
        <v>5.5999999999999996</v>
      </c>
      <c r="I227" s="254"/>
      <c r="J227" s="249"/>
      <c r="K227" s="249"/>
      <c r="L227" s="255"/>
      <c r="M227" s="256"/>
      <c r="N227" s="257"/>
      <c r="O227" s="257"/>
      <c r="P227" s="257"/>
      <c r="Q227" s="257"/>
      <c r="R227" s="257"/>
      <c r="S227" s="257"/>
      <c r="T227" s="25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9" t="s">
        <v>164</v>
      </c>
      <c r="AU227" s="259" t="s">
        <v>88</v>
      </c>
      <c r="AV227" s="13" t="s">
        <v>88</v>
      </c>
      <c r="AW227" s="13" t="s">
        <v>34</v>
      </c>
      <c r="AX227" s="13" t="s">
        <v>78</v>
      </c>
      <c r="AY227" s="259" t="s">
        <v>126</v>
      </c>
    </row>
    <row r="228" s="14" customFormat="1">
      <c r="A228" s="14"/>
      <c r="B228" s="260"/>
      <c r="C228" s="261"/>
      <c r="D228" s="250" t="s">
        <v>164</v>
      </c>
      <c r="E228" s="262" t="s">
        <v>1</v>
      </c>
      <c r="F228" s="263" t="s">
        <v>698</v>
      </c>
      <c r="G228" s="261"/>
      <c r="H228" s="264">
        <v>313.70000000000005</v>
      </c>
      <c r="I228" s="265"/>
      <c r="J228" s="261"/>
      <c r="K228" s="261"/>
      <c r="L228" s="266"/>
      <c r="M228" s="267"/>
      <c r="N228" s="268"/>
      <c r="O228" s="268"/>
      <c r="P228" s="268"/>
      <c r="Q228" s="268"/>
      <c r="R228" s="268"/>
      <c r="S228" s="268"/>
      <c r="T228" s="26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70" t="s">
        <v>164</v>
      </c>
      <c r="AU228" s="270" t="s">
        <v>88</v>
      </c>
      <c r="AV228" s="14" t="s">
        <v>127</v>
      </c>
      <c r="AW228" s="14" t="s">
        <v>34</v>
      </c>
      <c r="AX228" s="14" t="s">
        <v>86</v>
      </c>
      <c r="AY228" s="270" t="s">
        <v>126</v>
      </c>
    </row>
    <row r="229" s="2" customFormat="1" ht="21.75" customHeight="1">
      <c r="A229" s="37"/>
      <c r="B229" s="38"/>
      <c r="C229" s="190" t="s">
        <v>269</v>
      </c>
      <c r="D229" s="190" t="s">
        <v>122</v>
      </c>
      <c r="E229" s="191" t="s">
        <v>699</v>
      </c>
      <c r="F229" s="192" t="s">
        <v>700</v>
      </c>
      <c r="G229" s="193" t="s">
        <v>162</v>
      </c>
      <c r="H229" s="194">
        <v>15.33</v>
      </c>
      <c r="I229" s="195"/>
      <c r="J229" s="196">
        <f>ROUND(I229*H229,2)</f>
        <v>0</v>
      </c>
      <c r="K229" s="197"/>
      <c r="L229" s="198"/>
      <c r="M229" s="199" t="s">
        <v>1</v>
      </c>
      <c r="N229" s="200" t="s">
        <v>43</v>
      </c>
      <c r="O229" s="90"/>
      <c r="P229" s="201">
        <f>O229*H229</f>
        <v>0</v>
      </c>
      <c r="Q229" s="201">
        <v>0.13100000000000001</v>
      </c>
      <c r="R229" s="201">
        <f>Q229*H229</f>
        <v>2.0082300000000002</v>
      </c>
      <c r="S229" s="201">
        <v>0</v>
      </c>
      <c r="T229" s="202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03" t="s">
        <v>125</v>
      </c>
      <c r="AT229" s="203" t="s">
        <v>122</v>
      </c>
      <c r="AU229" s="203" t="s">
        <v>88</v>
      </c>
      <c r="AY229" s="16" t="s">
        <v>126</v>
      </c>
      <c r="BE229" s="204">
        <f>IF(N229="základní",J229,0)</f>
        <v>0</v>
      </c>
      <c r="BF229" s="204">
        <f>IF(N229="snížená",J229,0)</f>
        <v>0</v>
      </c>
      <c r="BG229" s="204">
        <f>IF(N229="zákl. přenesená",J229,0)</f>
        <v>0</v>
      </c>
      <c r="BH229" s="204">
        <f>IF(N229="sníž. přenesená",J229,0)</f>
        <v>0</v>
      </c>
      <c r="BI229" s="204">
        <f>IF(N229="nulová",J229,0)</f>
        <v>0</v>
      </c>
      <c r="BJ229" s="16" t="s">
        <v>86</v>
      </c>
      <c r="BK229" s="204">
        <f>ROUND(I229*H229,2)</f>
        <v>0</v>
      </c>
      <c r="BL229" s="16" t="s">
        <v>127</v>
      </c>
      <c r="BM229" s="203" t="s">
        <v>701</v>
      </c>
    </row>
    <row r="230" s="13" customFormat="1">
      <c r="A230" s="13"/>
      <c r="B230" s="248"/>
      <c r="C230" s="249"/>
      <c r="D230" s="250" t="s">
        <v>164</v>
      </c>
      <c r="E230" s="251" t="s">
        <v>1</v>
      </c>
      <c r="F230" s="252" t="s">
        <v>702</v>
      </c>
      <c r="G230" s="249"/>
      <c r="H230" s="253">
        <v>14.6</v>
      </c>
      <c r="I230" s="254"/>
      <c r="J230" s="249"/>
      <c r="K230" s="249"/>
      <c r="L230" s="255"/>
      <c r="M230" s="256"/>
      <c r="N230" s="257"/>
      <c r="O230" s="257"/>
      <c r="P230" s="257"/>
      <c r="Q230" s="257"/>
      <c r="R230" s="257"/>
      <c r="S230" s="257"/>
      <c r="T230" s="25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9" t="s">
        <v>164</v>
      </c>
      <c r="AU230" s="259" t="s">
        <v>88</v>
      </c>
      <c r="AV230" s="13" t="s">
        <v>88</v>
      </c>
      <c r="AW230" s="13" t="s">
        <v>34</v>
      </c>
      <c r="AX230" s="13" t="s">
        <v>86</v>
      </c>
      <c r="AY230" s="259" t="s">
        <v>126</v>
      </c>
    </row>
    <row r="231" s="13" customFormat="1">
      <c r="A231" s="13"/>
      <c r="B231" s="248"/>
      <c r="C231" s="249"/>
      <c r="D231" s="250" t="s">
        <v>164</v>
      </c>
      <c r="E231" s="249"/>
      <c r="F231" s="252" t="s">
        <v>703</v>
      </c>
      <c r="G231" s="249"/>
      <c r="H231" s="253">
        <v>15.33</v>
      </c>
      <c r="I231" s="254"/>
      <c r="J231" s="249"/>
      <c r="K231" s="249"/>
      <c r="L231" s="255"/>
      <c r="M231" s="256"/>
      <c r="N231" s="257"/>
      <c r="O231" s="257"/>
      <c r="P231" s="257"/>
      <c r="Q231" s="257"/>
      <c r="R231" s="257"/>
      <c r="S231" s="257"/>
      <c r="T231" s="25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9" t="s">
        <v>164</v>
      </c>
      <c r="AU231" s="259" t="s">
        <v>88</v>
      </c>
      <c r="AV231" s="13" t="s">
        <v>88</v>
      </c>
      <c r="AW231" s="13" t="s">
        <v>4</v>
      </c>
      <c r="AX231" s="13" t="s">
        <v>86</v>
      </c>
      <c r="AY231" s="259" t="s">
        <v>126</v>
      </c>
    </row>
    <row r="232" s="2" customFormat="1" ht="21.75" customHeight="1">
      <c r="A232" s="37"/>
      <c r="B232" s="38"/>
      <c r="C232" s="190" t="s">
        <v>7</v>
      </c>
      <c r="D232" s="190" t="s">
        <v>122</v>
      </c>
      <c r="E232" s="191" t="s">
        <v>704</v>
      </c>
      <c r="F232" s="192" t="s">
        <v>705</v>
      </c>
      <c r="G232" s="193" t="s">
        <v>162</v>
      </c>
      <c r="H232" s="194">
        <v>305.18900000000002</v>
      </c>
      <c r="I232" s="195"/>
      <c r="J232" s="196">
        <f>ROUND(I232*H232,2)</f>
        <v>0</v>
      </c>
      <c r="K232" s="197"/>
      <c r="L232" s="198"/>
      <c r="M232" s="199" t="s">
        <v>1</v>
      </c>
      <c r="N232" s="200" t="s">
        <v>43</v>
      </c>
      <c r="O232" s="90"/>
      <c r="P232" s="201">
        <f>O232*H232</f>
        <v>0</v>
      </c>
      <c r="Q232" s="201">
        <v>0.13100000000000001</v>
      </c>
      <c r="R232" s="201">
        <f>Q232*H232</f>
        <v>39.979759000000001</v>
      </c>
      <c r="S232" s="201">
        <v>0</v>
      </c>
      <c r="T232" s="202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03" t="s">
        <v>125</v>
      </c>
      <c r="AT232" s="203" t="s">
        <v>122</v>
      </c>
      <c r="AU232" s="203" t="s">
        <v>88</v>
      </c>
      <c r="AY232" s="16" t="s">
        <v>126</v>
      </c>
      <c r="BE232" s="204">
        <f>IF(N232="základní",J232,0)</f>
        <v>0</v>
      </c>
      <c r="BF232" s="204">
        <f>IF(N232="snížená",J232,0)</f>
        <v>0</v>
      </c>
      <c r="BG232" s="204">
        <f>IF(N232="zákl. přenesená",J232,0)</f>
        <v>0</v>
      </c>
      <c r="BH232" s="204">
        <f>IF(N232="sníž. přenesená",J232,0)</f>
        <v>0</v>
      </c>
      <c r="BI232" s="204">
        <f>IF(N232="nulová",J232,0)</f>
        <v>0</v>
      </c>
      <c r="BJ232" s="16" t="s">
        <v>86</v>
      </c>
      <c r="BK232" s="204">
        <f>ROUND(I232*H232,2)</f>
        <v>0</v>
      </c>
      <c r="BL232" s="16" t="s">
        <v>127</v>
      </c>
      <c r="BM232" s="203" t="s">
        <v>706</v>
      </c>
    </row>
    <row r="233" s="13" customFormat="1">
      <c r="A233" s="13"/>
      <c r="B233" s="248"/>
      <c r="C233" s="249"/>
      <c r="D233" s="250" t="s">
        <v>164</v>
      </c>
      <c r="E233" s="251" t="s">
        <v>1</v>
      </c>
      <c r="F233" s="252" t="s">
        <v>707</v>
      </c>
      <c r="G233" s="249"/>
      <c r="H233" s="253">
        <v>296.30000000000001</v>
      </c>
      <c r="I233" s="254"/>
      <c r="J233" s="249"/>
      <c r="K233" s="249"/>
      <c r="L233" s="255"/>
      <c r="M233" s="256"/>
      <c r="N233" s="257"/>
      <c r="O233" s="257"/>
      <c r="P233" s="257"/>
      <c r="Q233" s="257"/>
      <c r="R233" s="257"/>
      <c r="S233" s="257"/>
      <c r="T233" s="25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9" t="s">
        <v>164</v>
      </c>
      <c r="AU233" s="259" t="s">
        <v>88</v>
      </c>
      <c r="AV233" s="13" t="s">
        <v>88</v>
      </c>
      <c r="AW233" s="13" t="s">
        <v>34</v>
      </c>
      <c r="AX233" s="13" t="s">
        <v>86</v>
      </c>
      <c r="AY233" s="259" t="s">
        <v>126</v>
      </c>
    </row>
    <row r="234" s="13" customFormat="1">
      <c r="A234" s="13"/>
      <c r="B234" s="248"/>
      <c r="C234" s="249"/>
      <c r="D234" s="250" t="s">
        <v>164</v>
      </c>
      <c r="E234" s="249"/>
      <c r="F234" s="252" t="s">
        <v>708</v>
      </c>
      <c r="G234" s="249"/>
      <c r="H234" s="253">
        <v>305.18900000000002</v>
      </c>
      <c r="I234" s="254"/>
      <c r="J234" s="249"/>
      <c r="K234" s="249"/>
      <c r="L234" s="255"/>
      <c r="M234" s="256"/>
      <c r="N234" s="257"/>
      <c r="O234" s="257"/>
      <c r="P234" s="257"/>
      <c r="Q234" s="257"/>
      <c r="R234" s="257"/>
      <c r="S234" s="257"/>
      <c r="T234" s="25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9" t="s">
        <v>164</v>
      </c>
      <c r="AU234" s="259" t="s">
        <v>88</v>
      </c>
      <c r="AV234" s="13" t="s">
        <v>88</v>
      </c>
      <c r="AW234" s="13" t="s">
        <v>4</v>
      </c>
      <c r="AX234" s="13" t="s">
        <v>86</v>
      </c>
      <c r="AY234" s="259" t="s">
        <v>126</v>
      </c>
    </row>
    <row r="235" s="2" customFormat="1" ht="21.75" customHeight="1">
      <c r="A235" s="37"/>
      <c r="B235" s="38"/>
      <c r="C235" s="238" t="s">
        <v>276</v>
      </c>
      <c r="D235" s="238" t="s">
        <v>159</v>
      </c>
      <c r="E235" s="239" t="s">
        <v>709</v>
      </c>
      <c r="F235" s="240" t="s">
        <v>710</v>
      </c>
      <c r="G235" s="241" t="s">
        <v>162</v>
      </c>
      <c r="H235" s="242">
        <v>82.5</v>
      </c>
      <c r="I235" s="243"/>
      <c r="J235" s="244">
        <f>ROUND(I235*H235,2)</f>
        <v>0</v>
      </c>
      <c r="K235" s="245"/>
      <c r="L235" s="43"/>
      <c r="M235" s="246" t="s">
        <v>1</v>
      </c>
      <c r="N235" s="247" t="s">
        <v>43</v>
      </c>
      <c r="O235" s="90"/>
      <c r="P235" s="201">
        <f>O235*H235</f>
        <v>0</v>
      </c>
      <c r="Q235" s="201">
        <v>0.10362</v>
      </c>
      <c r="R235" s="201">
        <f>Q235*H235</f>
        <v>8.5486500000000003</v>
      </c>
      <c r="S235" s="201">
        <v>0</v>
      </c>
      <c r="T235" s="202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03" t="s">
        <v>127</v>
      </c>
      <c r="AT235" s="203" t="s">
        <v>159</v>
      </c>
      <c r="AU235" s="203" t="s">
        <v>88</v>
      </c>
      <c r="AY235" s="16" t="s">
        <v>126</v>
      </c>
      <c r="BE235" s="204">
        <f>IF(N235="základní",J235,0)</f>
        <v>0</v>
      </c>
      <c r="BF235" s="204">
        <f>IF(N235="snížená",J235,0)</f>
        <v>0</v>
      </c>
      <c r="BG235" s="204">
        <f>IF(N235="zákl. přenesená",J235,0)</f>
        <v>0</v>
      </c>
      <c r="BH235" s="204">
        <f>IF(N235="sníž. přenesená",J235,0)</f>
        <v>0</v>
      </c>
      <c r="BI235" s="204">
        <f>IF(N235="nulová",J235,0)</f>
        <v>0</v>
      </c>
      <c r="BJ235" s="16" t="s">
        <v>86</v>
      </c>
      <c r="BK235" s="204">
        <f>ROUND(I235*H235,2)</f>
        <v>0</v>
      </c>
      <c r="BL235" s="16" t="s">
        <v>127</v>
      </c>
      <c r="BM235" s="203" t="s">
        <v>711</v>
      </c>
    </row>
    <row r="236" s="13" customFormat="1">
      <c r="A236" s="13"/>
      <c r="B236" s="248"/>
      <c r="C236" s="249"/>
      <c r="D236" s="250" t="s">
        <v>164</v>
      </c>
      <c r="E236" s="251" t="s">
        <v>1</v>
      </c>
      <c r="F236" s="252" t="s">
        <v>712</v>
      </c>
      <c r="G236" s="249"/>
      <c r="H236" s="253">
        <v>30.5</v>
      </c>
      <c r="I236" s="254"/>
      <c r="J236" s="249"/>
      <c r="K236" s="249"/>
      <c r="L236" s="255"/>
      <c r="M236" s="256"/>
      <c r="N236" s="257"/>
      <c r="O236" s="257"/>
      <c r="P236" s="257"/>
      <c r="Q236" s="257"/>
      <c r="R236" s="257"/>
      <c r="S236" s="257"/>
      <c r="T236" s="25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9" t="s">
        <v>164</v>
      </c>
      <c r="AU236" s="259" t="s">
        <v>88</v>
      </c>
      <c r="AV236" s="13" t="s">
        <v>88</v>
      </c>
      <c r="AW236" s="13" t="s">
        <v>34</v>
      </c>
      <c r="AX236" s="13" t="s">
        <v>78</v>
      </c>
      <c r="AY236" s="259" t="s">
        <v>126</v>
      </c>
    </row>
    <row r="237" s="13" customFormat="1">
      <c r="A237" s="13"/>
      <c r="B237" s="248"/>
      <c r="C237" s="249"/>
      <c r="D237" s="250" t="s">
        <v>164</v>
      </c>
      <c r="E237" s="251" t="s">
        <v>1</v>
      </c>
      <c r="F237" s="252" t="s">
        <v>713</v>
      </c>
      <c r="G237" s="249"/>
      <c r="H237" s="253">
        <v>19.100000000000001</v>
      </c>
      <c r="I237" s="254"/>
      <c r="J237" s="249"/>
      <c r="K237" s="249"/>
      <c r="L237" s="255"/>
      <c r="M237" s="256"/>
      <c r="N237" s="257"/>
      <c r="O237" s="257"/>
      <c r="P237" s="257"/>
      <c r="Q237" s="257"/>
      <c r="R237" s="257"/>
      <c r="S237" s="257"/>
      <c r="T237" s="25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9" t="s">
        <v>164</v>
      </c>
      <c r="AU237" s="259" t="s">
        <v>88</v>
      </c>
      <c r="AV237" s="13" t="s">
        <v>88</v>
      </c>
      <c r="AW237" s="13" t="s">
        <v>34</v>
      </c>
      <c r="AX237" s="13" t="s">
        <v>78</v>
      </c>
      <c r="AY237" s="259" t="s">
        <v>126</v>
      </c>
    </row>
    <row r="238" s="13" customFormat="1">
      <c r="A238" s="13"/>
      <c r="B238" s="248"/>
      <c r="C238" s="249"/>
      <c r="D238" s="250" t="s">
        <v>164</v>
      </c>
      <c r="E238" s="251" t="s">
        <v>1</v>
      </c>
      <c r="F238" s="252" t="s">
        <v>714</v>
      </c>
      <c r="G238" s="249"/>
      <c r="H238" s="253">
        <v>32.899999999999999</v>
      </c>
      <c r="I238" s="254"/>
      <c r="J238" s="249"/>
      <c r="K238" s="249"/>
      <c r="L238" s="255"/>
      <c r="M238" s="256"/>
      <c r="N238" s="257"/>
      <c r="O238" s="257"/>
      <c r="P238" s="257"/>
      <c r="Q238" s="257"/>
      <c r="R238" s="257"/>
      <c r="S238" s="257"/>
      <c r="T238" s="25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9" t="s">
        <v>164</v>
      </c>
      <c r="AU238" s="259" t="s">
        <v>88</v>
      </c>
      <c r="AV238" s="13" t="s">
        <v>88</v>
      </c>
      <c r="AW238" s="13" t="s">
        <v>34</v>
      </c>
      <c r="AX238" s="13" t="s">
        <v>78</v>
      </c>
      <c r="AY238" s="259" t="s">
        <v>126</v>
      </c>
    </row>
    <row r="239" s="14" customFormat="1">
      <c r="A239" s="14"/>
      <c r="B239" s="260"/>
      <c r="C239" s="261"/>
      <c r="D239" s="250" t="s">
        <v>164</v>
      </c>
      <c r="E239" s="262" t="s">
        <v>1</v>
      </c>
      <c r="F239" s="263" t="s">
        <v>173</v>
      </c>
      <c r="G239" s="261"/>
      <c r="H239" s="264">
        <v>82.5</v>
      </c>
      <c r="I239" s="265"/>
      <c r="J239" s="261"/>
      <c r="K239" s="261"/>
      <c r="L239" s="266"/>
      <c r="M239" s="267"/>
      <c r="N239" s="268"/>
      <c r="O239" s="268"/>
      <c r="P239" s="268"/>
      <c r="Q239" s="268"/>
      <c r="R239" s="268"/>
      <c r="S239" s="268"/>
      <c r="T239" s="26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0" t="s">
        <v>164</v>
      </c>
      <c r="AU239" s="270" t="s">
        <v>88</v>
      </c>
      <c r="AV239" s="14" t="s">
        <v>127</v>
      </c>
      <c r="AW239" s="14" t="s">
        <v>34</v>
      </c>
      <c r="AX239" s="14" t="s">
        <v>86</v>
      </c>
      <c r="AY239" s="270" t="s">
        <v>126</v>
      </c>
    </row>
    <row r="240" s="2" customFormat="1" ht="21.75" customHeight="1">
      <c r="A240" s="37"/>
      <c r="B240" s="38"/>
      <c r="C240" s="190" t="s">
        <v>281</v>
      </c>
      <c r="D240" s="190" t="s">
        <v>122</v>
      </c>
      <c r="E240" s="191" t="s">
        <v>715</v>
      </c>
      <c r="F240" s="192" t="s">
        <v>716</v>
      </c>
      <c r="G240" s="193" t="s">
        <v>162</v>
      </c>
      <c r="H240" s="194">
        <v>82.665000000000006</v>
      </c>
      <c r="I240" s="195"/>
      <c r="J240" s="196">
        <f>ROUND(I240*H240,2)</f>
        <v>0</v>
      </c>
      <c r="K240" s="197"/>
      <c r="L240" s="198"/>
      <c r="M240" s="199" t="s">
        <v>1</v>
      </c>
      <c r="N240" s="200" t="s">
        <v>43</v>
      </c>
      <c r="O240" s="90"/>
      <c r="P240" s="201">
        <f>O240*H240</f>
        <v>0</v>
      </c>
      <c r="Q240" s="201">
        <v>0.17599999999999999</v>
      </c>
      <c r="R240" s="201">
        <f>Q240*H240</f>
        <v>14.54904</v>
      </c>
      <c r="S240" s="201">
        <v>0</v>
      </c>
      <c r="T240" s="202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03" t="s">
        <v>125</v>
      </c>
      <c r="AT240" s="203" t="s">
        <v>122</v>
      </c>
      <c r="AU240" s="203" t="s">
        <v>88</v>
      </c>
      <c r="AY240" s="16" t="s">
        <v>126</v>
      </c>
      <c r="BE240" s="204">
        <f>IF(N240="základní",J240,0)</f>
        <v>0</v>
      </c>
      <c r="BF240" s="204">
        <f>IF(N240="snížená",J240,0)</f>
        <v>0</v>
      </c>
      <c r="BG240" s="204">
        <f>IF(N240="zákl. přenesená",J240,0)</f>
        <v>0</v>
      </c>
      <c r="BH240" s="204">
        <f>IF(N240="sníž. přenesená",J240,0)</f>
        <v>0</v>
      </c>
      <c r="BI240" s="204">
        <f>IF(N240="nulová",J240,0)</f>
        <v>0</v>
      </c>
      <c r="BJ240" s="16" t="s">
        <v>86</v>
      </c>
      <c r="BK240" s="204">
        <f>ROUND(I240*H240,2)</f>
        <v>0</v>
      </c>
      <c r="BL240" s="16" t="s">
        <v>127</v>
      </c>
      <c r="BM240" s="203" t="s">
        <v>717</v>
      </c>
    </row>
    <row r="241" s="13" customFormat="1">
      <c r="A241" s="13"/>
      <c r="B241" s="248"/>
      <c r="C241" s="249"/>
      <c r="D241" s="250" t="s">
        <v>164</v>
      </c>
      <c r="E241" s="249"/>
      <c r="F241" s="252" t="s">
        <v>718</v>
      </c>
      <c r="G241" s="249"/>
      <c r="H241" s="253">
        <v>82.665000000000006</v>
      </c>
      <c r="I241" s="254"/>
      <c r="J241" s="249"/>
      <c r="K241" s="249"/>
      <c r="L241" s="255"/>
      <c r="M241" s="256"/>
      <c r="N241" s="257"/>
      <c r="O241" s="257"/>
      <c r="P241" s="257"/>
      <c r="Q241" s="257"/>
      <c r="R241" s="257"/>
      <c r="S241" s="257"/>
      <c r="T241" s="25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9" t="s">
        <v>164</v>
      </c>
      <c r="AU241" s="259" t="s">
        <v>88</v>
      </c>
      <c r="AV241" s="13" t="s">
        <v>88</v>
      </c>
      <c r="AW241" s="13" t="s">
        <v>4</v>
      </c>
      <c r="AX241" s="13" t="s">
        <v>86</v>
      </c>
      <c r="AY241" s="259" t="s">
        <v>126</v>
      </c>
    </row>
    <row r="242" s="12" customFormat="1" ht="22.8" customHeight="1">
      <c r="A242" s="12"/>
      <c r="B242" s="222"/>
      <c r="C242" s="223"/>
      <c r="D242" s="224" t="s">
        <v>77</v>
      </c>
      <c r="E242" s="236" t="s">
        <v>196</v>
      </c>
      <c r="F242" s="236" t="s">
        <v>445</v>
      </c>
      <c r="G242" s="223"/>
      <c r="H242" s="223"/>
      <c r="I242" s="226"/>
      <c r="J242" s="237">
        <f>BK242</f>
        <v>0</v>
      </c>
      <c r="K242" s="223"/>
      <c r="L242" s="228"/>
      <c r="M242" s="229"/>
      <c r="N242" s="230"/>
      <c r="O242" s="230"/>
      <c r="P242" s="231">
        <f>SUM(P243:P270)</f>
        <v>0</v>
      </c>
      <c r="Q242" s="230"/>
      <c r="R242" s="231">
        <f>SUM(R243:R270)</f>
        <v>67.635029039999992</v>
      </c>
      <c r="S242" s="230"/>
      <c r="T242" s="232">
        <f>SUM(T243:T270)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33" t="s">
        <v>86</v>
      </c>
      <c r="AT242" s="234" t="s">
        <v>77</v>
      </c>
      <c r="AU242" s="234" t="s">
        <v>86</v>
      </c>
      <c r="AY242" s="233" t="s">
        <v>126</v>
      </c>
      <c r="BK242" s="235">
        <f>SUM(BK243:BK270)</f>
        <v>0</v>
      </c>
    </row>
    <row r="243" s="2" customFormat="1" ht="33" customHeight="1">
      <c r="A243" s="37"/>
      <c r="B243" s="38"/>
      <c r="C243" s="238" t="s">
        <v>285</v>
      </c>
      <c r="D243" s="238" t="s">
        <v>159</v>
      </c>
      <c r="E243" s="239" t="s">
        <v>487</v>
      </c>
      <c r="F243" s="240" t="s">
        <v>488</v>
      </c>
      <c r="G243" s="241" t="s">
        <v>199</v>
      </c>
      <c r="H243" s="242">
        <v>105.09999999999999</v>
      </c>
      <c r="I243" s="243"/>
      <c r="J243" s="244">
        <f>ROUND(I243*H243,2)</f>
        <v>0</v>
      </c>
      <c r="K243" s="245"/>
      <c r="L243" s="43"/>
      <c r="M243" s="246" t="s">
        <v>1</v>
      </c>
      <c r="N243" s="247" t="s">
        <v>43</v>
      </c>
      <c r="O243" s="90"/>
      <c r="P243" s="201">
        <f>O243*H243</f>
        <v>0</v>
      </c>
      <c r="Q243" s="201">
        <v>0.15540000000000001</v>
      </c>
      <c r="R243" s="201">
        <f>Q243*H243</f>
        <v>16.332540000000002</v>
      </c>
      <c r="S243" s="201">
        <v>0</v>
      </c>
      <c r="T243" s="202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03" t="s">
        <v>127</v>
      </c>
      <c r="AT243" s="203" t="s">
        <v>159</v>
      </c>
      <c r="AU243" s="203" t="s">
        <v>88</v>
      </c>
      <c r="AY243" s="16" t="s">
        <v>126</v>
      </c>
      <c r="BE243" s="204">
        <f>IF(N243="základní",J243,0)</f>
        <v>0</v>
      </c>
      <c r="BF243" s="204">
        <f>IF(N243="snížená",J243,0)</f>
        <v>0</v>
      </c>
      <c r="BG243" s="204">
        <f>IF(N243="zákl. přenesená",J243,0)</f>
        <v>0</v>
      </c>
      <c r="BH243" s="204">
        <f>IF(N243="sníž. přenesená",J243,0)</f>
        <v>0</v>
      </c>
      <c r="BI243" s="204">
        <f>IF(N243="nulová",J243,0)</f>
        <v>0</v>
      </c>
      <c r="BJ243" s="16" t="s">
        <v>86</v>
      </c>
      <c r="BK243" s="204">
        <f>ROUND(I243*H243,2)</f>
        <v>0</v>
      </c>
      <c r="BL243" s="16" t="s">
        <v>127</v>
      </c>
      <c r="BM243" s="203" t="s">
        <v>489</v>
      </c>
    </row>
    <row r="244" s="13" customFormat="1">
      <c r="A244" s="13"/>
      <c r="B244" s="248"/>
      <c r="C244" s="249"/>
      <c r="D244" s="250" t="s">
        <v>164</v>
      </c>
      <c r="E244" s="251" t="s">
        <v>1</v>
      </c>
      <c r="F244" s="252" t="s">
        <v>719</v>
      </c>
      <c r="G244" s="249"/>
      <c r="H244" s="253">
        <v>33</v>
      </c>
      <c r="I244" s="254"/>
      <c r="J244" s="249"/>
      <c r="K244" s="249"/>
      <c r="L244" s="255"/>
      <c r="M244" s="256"/>
      <c r="N244" s="257"/>
      <c r="O244" s="257"/>
      <c r="P244" s="257"/>
      <c r="Q244" s="257"/>
      <c r="R244" s="257"/>
      <c r="S244" s="257"/>
      <c r="T244" s="25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9" t="s">
        <v>164</v>
      </c>
      <c r="AU244" s="259" t="s">
        <v>88</v>
      </c>
      <c r="AV244" s="13" t="s">
        <v>88</v>
      </c>
      <c r="AW244" s="13" t="s">
        <v>34</v>
      </c>
      <c r="AX244" s="13" t="s">
        <v>78</v>
      </c>
      <c r="AY244" s="259" t="s">
        <v>126</v>
      </c>
    </row>
    <row r="245" s="13" customFormat="1">
      <c r="A245" s="13"/>
      <c r="B245" s="248"/>
      <c r="C245" s="249"/>
      <c r="D245" s="250" t="s">
        <v>164</v>
      </c>
      <c r="E245" s="251" t="s">
        <v>1</v>
      </c>
      <c r="F245" s="252" t="s">
        <v>720</v>
      </c>
      <c r="G245" s="249"/>
      <c r="H245" s="253">
        <v>72.099999999999994</v>
      </c>
      <c r="I245" s="254"/>
      <c r="J245" s="249"/>
      <c r="K245" s="249"/>
      <c r="L245" s="255"/>
      <c r="M245" s="256"/>
      <c r="N245" s="257"/>
      <c r="O245" s="257"/>
      <c r="P245" s="257"/>
      <c r="Q245" s="257"/>
      <c r="R245" s="257"/>
      <c r="S245" s="257"/>
      <c r="T245" s="25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9" t="s">
        <v>164</v>
      </c>
      <c r="AU245" s="259" t="s">
        <v>88</v>
      </c>
      <c r="AV245" s="13" t="s">
        <v>88</v>
      </c>
      <c r="AW245" s="13" t="s">
        <v>34</v>
      </c>
      <c r="AX245" s="13" t="s">
        <v>78</v>
      </c>
      <c r="AY245" s="259" t="s">
        <v>126</v>
      </c>
    </row>
    <row r="246" s="14" customFormat="1">
      <c r="A246" s="14"/>
      <c r="B246" s="260"/>
      <c r="C246" s="261"/>
      <c r="D246" s="250" t="s">
        <v>164</v>
      </c>
      <c r="E246" s="262" t="s">
        <v>1</v>
      </c>
      <c r="F246" s="263" t="s">
        <v>173</v>
      </c>
      <c r="G246" s="261"/>
      <c r="H246" s="264">
        <v>105.09999999999999</v>
      </c>
      <c r="I246" s="265"/>
      <c r="J246" s="261"/>
      <c r="K246" s="261"/>
      <c r="L246" s="266"/>
      <c r="M246" s="267"/>
      <c r="N246" s="268"/>
      <c r="O246" s="268"/>
      <c r="P246" s="268"/>
      <c r="Q246" s="268"/>
      <c r="R246" s="268"/>
      <c r="S246" s="268"/>
      <c r="T246" s="26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70" t="s">
        <v>164</v>
      </c>
      <c r="AU246" s="270" t="s">
        <v>88</v>
      </c>
      <c r="AV246" s="14" t="s">
        <v>127</v>
      </c>
      <c r="AW246" s="14" t="s">
        <v>34</v>
      </c>
      <c r="AX246" s="14" t="s">
        <v>86</v>
      </c>
      <c r="AY246" s="270" t="s">
        <v>126</v>
      </c>
    </row>
    <row r="247" s="2" customFormat="1" ht="21.75" customHeight="1">
      <c r="A247" s="37"/>
      <c r="B247" s="38"/>
      <c r="C247" s="190" t="s">
        <v>292</v>
      </c>
      <c r="D247" s="190" t="s">
        <v>122</v>
      </c>
      <c r="E247" s="191" t="s">
        <v>497</v>
      </c>
      <c r="F247" s="192" t="s">
        <v>498</v>
      </c>
      <c r="G247" s="193" t="s">
        <v>199</v>
      </c>
      <c r="H247" s="194">
        <v>33.659999999999997</v>
      </c>
      <c r="I247" s="195"/>
      <c r="J247" s="196">
        <f>ROUND(I247*H247,2)</f>
        <v>0</v>
      </c>
      <c r="K247" s="197"/>
      <c r="L247" s="198"/>
      <c r="M247" s="199" t="s">
        <v>1</v>
      </c>
      <c r="N247" s="200" t="s">
        <v>43</v>
      </c>
      <c r="O247" s="90"/>
      <c r="P247" s="201">
        <f>O247*H247</f>
        <v>0</v>
      </c>
      <c r="Q247" s="201">
        <v>0.045999999999999999</v>
      </c>
      <c r="R247" s="201">
        <f>Q247*H247</f>
        <v>1.5483599999999997</v>
      </c>
      <c r="S247" s="201">
        <v>0</v>
      </c>
      <c r="T247" s="202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03" t="s">
        <v>125</v>
      </c>
      <c r="AT247" s="203" t="s">
        <v>122</v>
      </c>
      <c r="AU247" s="203" t="s">
        <v>88</v>
      </c>
      <c r="AY247" s="16" t="s">
        <v>126</v>
      </c>
      <c r="BE247" s="204">
        <f>IF(N247="základní",J247,0)</f>
        <v>0</v>
      </c>
      <c r="BF247" s="204">
        <f>IF(N247="snížená",J247,0)</f>
        <v>0</v>
      </c>
      <c r="BG247" s="204">
        <f>IF(N247="zákl. přenesená",J247,0)</f>
        <v>0</v>
      </c>
      <c r="BH247" s="204">
        <f>IF(N247="sníž. přenesená",J247,0)</f>
        <v>0</v>
      </c>
      <c r="BI247" s="204">
        <f>IF(N247="nulová",J247,0)</f>
        <v>0</v>
      </c>
      <c r="BJ247" s="16" t="s">
        <v>86</v>
      </c>
      <c r="BK247" s="204">
        <f>ROUND(I247*H247,2)</f>
        <v>0</v>
      </c>
      <c r="BL247" s="16" t="s">
        <v>127</v>
      </c>
      <c r="BM247" s="203" t="s">
        <v>499</v>
      </c>
    </row>
    <row r="248" s="13" customFormat="1">
      <c r="A248" s="13"/>
      <c r="B248" s="248"/>
      <c r="C248" s="249"/>
      <c r="D248" s="250" t="s">
        <v>164</v>
      </c>
      <c r="E248" s="249"/>
      <c r="F248" s="252" t="s">
        <v>721</v>
      </c>
      <c r="G248" s="249"/>
      <c r="H248" s="253">
        <v>33.659999999999997</v>
      </c>
      <c r="I248" s="254"/>
      <c r="J248" s="249"/>
      <c r="K248" s="249"/>
      <c r="L248" s="255"/>
      <c r="M248" s="256"/>
      <c r="N248" s="257"/>
      <c r="O248" s="257"/>
      <c r="P248" s="257"/>
      <c r="Q248" s="257"/>
      <c r="R248" s="257"/>
      <c r="S248" s="257"/>
      <c r="T248" s="25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9" t="s">
        <v>164</v>
      </c>
      <c r="AU248" s="259" t="s">
        <v>88</v>
      </c>
      <c r="AV248" s="13" t="s">
        <v>88</v>
      </c>
      <c r="AW248" s="13" t="s">
        <v>4</v>
      </c>
      <c r="AX248" s="13" t="s">
        <v>86</v>
      </c>
      <c r="AY248" s="259" t="s">
        <v>126</v>
      </c>
    </row>
    <row r="249" s="2" customFormat="1" ht="16.5" customHeight="1">
      <c r="A249" s="37"/>
      <c r="B249" s="38"/>
      <c r="C249" s="190" t="s">
        <v>297</v>
      </c>
      <c r="D249" s="190" t="s">
        <v>122</v>
      </c>
      <c r="E249" s="191" t="s">
        <v>503</v>
      </c>
      <c r="F249" s="192" t="s">
        <v>504</v>
      </c>
      <c r="G249" s="193" t="s">
        <v>199</v>
      </c>
      <c r="H249" s="194">
        <v>73.542000000000002</v>
      </c>
      <c r="I249" s="195"/>
      <c r="J249" s="196">
        <f>ROUND(I249*H249,2)</f>
        <v>0</v>
      </c>
      <c r="K249" s="197"/>
      <c r="L249" s="198"/>
      <c r="M249" s="199" t="s">
        <v>1</v>
      </c>
      <c r="N249" s="200" t="s">
        <v>43</v>
      </c>
      <c r="O249" s="90"/>
      <c r="P249" s="201">
        <f>O249*H249</f>
        <v>0</v>
      </c>
      <c r="Q249" s="201">
        <v>0.056120000000000003</v>
      </c>
      <c r="R249" s="201">
        <f>Q249*H249</f>
        <v>4.1271770400000003</v>
      </c>
      <c r="S249" s="201">
        <v>0</v>
      </c>
      <c r="T249" s="202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03" t="s">
        <v>125</v>
      </c>
      <c r="AT249" s="203" t="s">
        <v>122</v>
      </c>
      <c r="AU249" s="203" t="s">
        <v>88</v>
      </c>
      <c r="AY249" s="16" t="s">
        <v>126</v>
      </c>
      <c r="BE249" s="204">
        <f>IF(N249="základní",J249,0)</f>
        <v>0</v>
      </c>
      <c r="BF249" s="204">
        <f>IF(N249="snížená",J249,0)</f>
        <v>0</v>
      </c>
      <c r="BG249" s="204">
        <f>IF(N249="zákl. přenesená",J249,0)</f>
        <v>0</v>
      </c>
      <c r="BH249" s="204">
        <f>IF(N249="sníž. přenesená",J249,0)</f>
        <v>0</v>
      </c>
      <c r="BI249" s="204">
        <f>IF(N249="nulová",J249,0)</f>
        <v>0</v>
      </c>
      <c r="BJ249" s="16" t="s">
        <v>86</v>
      </c>
      <c r="BK249" s="204">
        <f>ROUND(I249*H249,2)</f>
        <v>0</v>
      </c>
      <c r="BL249" s="16" t="s">
        <v>127</v>
      </c>
      <c r="BM249" s="203" t="s">
        <v>505</v>
      </c>
    </row>
    <row r="250" s="13" customFormat="1">
      <c r="A250" s="13"/>
      <c r="B250" s="248"/>
      <c r="C250" s="249"/>
      <c r="D250" s="250" t="s">
        <v>164</v>
      </c>
      <c r="E250" s="249"/>
      <c r="F250" s="252" t="s">
        <v>722</v>
      </c>
      <c r="G250" s="249"/>
      <c r="H250" s="253">
        <v>73.542000000000002</v>
      </c>
      <c r="I250" s="254"/>
      <c r="J250" s="249"/>
      <c r="K250" s="249"/>
      <c r="L250" s="255"/>
      <c r="M250" s="256"/>
      <c r="N250" s="257"/>
      <c r="O250" s="257"/>
      <c r="P250" s="257"/>
      <c r="Q250" s="257"/>
      <c r="R250" s="257"/>
      <c r="S250" s="257"/>
      <c r="T250" s="25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9" t="s">
        <v>164</v>
      </c>
      <c r="AU250" s="259" t="s">
        <v>88</v>
      </c>
      <c r="AV250" s="13" t="s">
        <v>88</v>
      </c>
      <c r="AW250" s="13" t="s">
        <v>4</v>
      </c>
      <c r="AX250" s="13" t="s">
        <v>86</v>
      </c>
      <c r="AY250" s="259" t="s">
        <v>126</v>
      </c>
    </row>
    <row r="251" s="2" customFormat="1" ht="33" customHeight="1">
      <c r="A251" s="37"/>
      <c r="B251" s="38"/>
      <c r="C251" s="238" t="s">
        <v>302</v>
      </c>
      <c r="D251" s="238" t="s">
        <v>159</v>
      </c>
      <c r="E251" s="239" t="s">
        <v>509</v>
      </c>
      <c r="F251" s="240" t="s">
        <v>510</v>
      </c>
      <c r="G251" s="241" t="s">
        <v>199</v>
      </c>
      <c r="H251" s="242">
        <v>273</v>
      </c>
      <c r="I251" s="243"/>
      <c r="J251" s="244">
        <f>ROUND(I251*H251,2)</f>
        <v>0</v>
      </c>
      <c r="K251" s="245"/>
      <c r="L251" s="43"/>
      <c r="M251" s="246" t="s">
        <v>1</v>
      </c>
      <c r="N251" s="247" t="s">
        <v>43</v>
      </c>
      <c r="O251" s="90"/>
      <c r="P251" s="201">
        <f>O251*H251</f>
        <v>0</v>
      </c>
      <c r="Q251" s="201">
        <v>0.1295</v>
      </c>
      <c r="R251" s="201">
        <f>Q251*H251</f>
        <v>35.353500000000004</v>
      </c>
      <c r="S251" s="201">
        <v>0</v>
      </c>
      <c r="T251" s="202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03" t="s">
        <v>127</v>
      </c>
      <c r="AT251" s="203" t="s">
        <v>159</v>
      </c>
      <c r="AU251" s="203" t="s">
        <v>88</v>
      </c>
      <c r="AY251" s="16" t="s">
        <v>126</v>
      </c>
      <c r="BE251" s="204">
        <f>IF(N251="základní",J251,0)</f>
        <v>0</v>
      </c>
      <c r="BF251" s="204">
        <f>IF(N251="snížená",J251,0)</f>
        <v>0</v>
      </c>
      <c r="BG251" s="204">
        <f>IF(N251="zákl. přenesená",J251,0)</f>
        <v>0</v>
      </c>
      <c r="BH251" s="204">
        <f>IF(N251="sníž. přenesená",J251,0)</f>
        <v>0</v>
      </c>
      <c r="BI251" s="204">
        <f>IF(N251="nulová",J251,0)</f>
        <v>0</v>
      </c>
      <c r="BJ251" s="16" t="s">
        <v>86</v>
      </c>
      <c r="BK251" s="204">
        <f>ROUND(I251*H251,2)</f>
        <v>0</v>
      </c>
      <c r="BL251" s="16" t="s">
        <v>127</v>
      </c>
      <c r="BM251" s="203" t="s">
        <v>511</v>
      </c>
    </row>
    <row r="252" s="13" customFormat="1">
      <c r="A252" s="13"/>
      <c r="B252" s="248"/>
      <c r="C252" s="249"/>
      <c r="D252" s="250" t="s">
        <v>164</v>
      </c>
      <c r="E252" s="251" t="s">
        <v>1</v>
      </c>
      <c r="F252" s="252" t="s">
        <v>723</v>
      </c>
      <c r="G252" s="249"/>
      <c r="H252" s="253">
        <v>106.90000000000001</v>
      </c>
      <c r="I252" s="254"/>
      <c r="J252" s="249"/>
      <c r="K252" s="249"/>
      <c r="L252" s="255"/>
      <c r="M252" s="256"/>
      <c r="N252" s="257"/>
      <c r="O252" s="257"/>
      <c r="P252" s="257"/>
      <c r="Q252" s="257"/>
      <c r="R252" s="257"/>
      <c r="S252" s="257"/>
      <c r="T252" s="25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9" t="s">
        <v>164</v>
      </c>
      <c r="AU252" s="259" t="s">
        <v>88</v>
      </c>
      <c r="AV252" s="13" t="s">
        <v>88</v>
      </c>
      <c r="AW252" s="13" t="s">
        <v>34</v>
      </c>
      <c r="AX252" s="13" t="s">
        <v>78</v>
      </c>
      <c r="AY252" s="259" t="s">
        <v>126</v>
      </c>
    </row>
    <row r="253" s="13" customFormat="1">
      <c r="A253" s="13"/>
      <c r="B253" s="248"/>
      <c r="C253" s="249"/>
      <c r="D253" s="250" t="s">
        <v>164</v>
      </c>
      <c r="E253" s="251" t="s">
        <v>1</v>
      </c>
      <c r="F253" s="252" t="s">
        <v>724</v>
      </c>
      <c r="G253" s="249"/>
      <c r="H253" s="253">
        <v>87.799999999999997</v>
      </c>
      <c r="I253" s="254"/>
      <c r="J253" s="249"/>
      <c r="K253" s="249"/>
      <c r="L253" s="255"/>
      <c r="M253" s="256"/>
      <c r="N253" s="257"/>
      <c r="O253" s="257"/>
      <c r="P253" s="257"/>
      <c r="Q253" s="257"/>
      <c r="R253" s="257"/>
      <c r="S253" s="257"/>
      <c r="T253" s="25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9" t="s">
        <v>164</v>
      </c>
      <c r="AU253" s="259" t="s">
        <v>88</v>
      </c>
      <c r="AV253" s="13" t="s">
        <v>88</v>
      </c>
      <c r="AW253" s="13" t="s">
        <v>34</v>
      </c>
      <c r="AX253" s="13" t="s">
        <v>78</v>
      </c>
      <c r="AY253" s="259" t="s">
        <v>126</v>
      </c>
    </row>
    <row r="254" s="13" customFormat="1">
      <c r="A254" s="13"/>
      <c r="B254" s="248"/>
      <c r="C254" s="249"/>
      <c r="D254" s="250" t="s">
        <v>164</v>
      </c>
      <c r="E254" s="251" t="s">
        <v>1</v>
      </c>
      <c r="F254" s="252" t="s">
        <v>725</v>
      </c>
      <c r="G254" s="249"/>
      <c r="H254" s="253">
        <v>78.299999999999997</v>
      </c>
      <c r="I254" s="254"/>
      <c r="J254" s="249"/>
      <c r="K254" s="249"/>
      <c r="L254" s="255"/>
      <c r="M254" s="256"/>
      <c r="N254" s="257"/>
      <c r="O254" s="257"/>
      <c r="P254" s="257"/>
      <c r="Q254" s="257"/>
      <c r="R254" s="257"/>
      <c r="S254" s="257"/>
      <c r="T254" s="25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9" t="s">
        <v>164</v>
      </c>
      <c r="AU254" s="259" t="s">
        <v>88</v>
      </c>
      <c r="AV254" s="13" t="s">
        <v>88</v>
      </c>
      <c r="AW254" s="13" t="s">
        <v>34</v>
      </c>
      <c r="AX254" s="13" t="s">
        <v>78</v>
      </c>
      <c r="AY254" s="259" t="s">
        <v>126</v>
      </c>
    </row>
    <row r="255" s="14" customFormat="1">
      <c r="A255" s="14"/>
      <c r="B255" s="260"/>
      <c r="C255" s="261"/>
      <c r="D255" s="250" t="s">
        <v>164</v>
      </c>
      <c r="E255" s="262" t="s">
        <v>1</v>
      </c>
      <c r="F255" s="263" t="s">
        <v>173</v>
      </c>
      <c r="G255" s="261"/>
      <c r="H255" s="264">
        <v>273</v>
      </c>
      <c r="I255" s="265"/>
      <c r="J255" s="261"/>
      <c r="K255" s="261"/>
      <c r="L255" s="266"/>
      <c r="M255" s="267"/>
      <c r="N255" s="268"/>
      <c r="O255" s="268"/>
      <c r="P255" s="268"/>
      <c r="Q255" s="268"/>
      <c r="R255" s="268"/>
      <c r="S255" s="268"/>
      <c r="T255" s="26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70" t="s">
        <v>164</v>
      </c>
      <c r="AU255" s="270" t="s">
        <v>88</v>
      </c>
      <c r="AV255" s="14" t="s">
        <v>127</v>
      </c>
      <c r="AW255" s="14" t="s">
        <v>34</v>
      </c>
      <c r="AX255" s="14" t="s">
        <v>86</v>
      </c>
      <c r="AY255" s="270" t="s">
        <v>126</v>
      </c>
    </row>
    <row r="256" s="2" customFormat="1" ht="16.5" customHeight="1">
      <c r="A256" s="37"/>
      <c r="B256" s="38"/>
      <c r="C256" s="190" t="s">
        <v>308</v>
      </c>
      <c r="D256" s="190" t="s">
        <v>122</v>
      </c>
      <c r="E256" s="191" t="s">
        <v>514</v>
      </c>
      <c r="F256" s="192" t="s">
        <v>515</v>
      </c>
      <c r="G256" s="193" t="s">
        <v>199</v>
      </c>
      <c r="H256" s="194">
        <v>109.038</v>
      </c>
      <c r="I256" s="195"/>
      <c r="J256" s="196">
        <f>ROUND(I256*H256,2)</f>
        <v>0</v>
      </c>
      <c r="K256" s="197"/>
      <c r="L256" s="198"/>
      <c r="M256" s="199" t="s">
        <v>1</v>
      </c>
      <c r="N256" s="200" t="s">
        <v>43</v>
      </c>
      <c r="O256" s="90"/>
      <c r="P256" s="201">
        <f>O256*H256</f>
        <v>0</v>
      </c>
      <c r="Q256" s="201">
        <v>0.024</v>
      </c>
      <c r="R256" s="201">
        <f>Q256*H256</f>
        <v>2.6169120000000001</v>
      </c>
      <c r="S256" s="201">
        <v>0</v>
      </c>
      <c r="T256" s="202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03" t="s">
        <v>125</v>
      </c>
      <c r="AT256" s="203" t="s">
        <v>122</v>
      </c>
      <c r="AU256" s="203" t="s">
        <v>88</v>
      </c>
      <c r="AY256" s="16" t="s">
        <v>126</v>
      </c>
      <c r="BE256" s="204">
        <f>IF(N256="základní",J256,0)</f>
        <v>0</v>
      </c>
      <c r="BF256" s="204">
        <f>IF(N256="snížená",J256,0)</f>
        <v>0</v>
      </c>
      <c r="BG256" s="204">
        <f>IF(N256="zákl. přenesená",J256,0)</f>
        <v>0</v>
      </c>
      <c r="BH256" s="204">
        <f>IF(N256="sníž. přenesená",J256,0)</f>
        <v>0</v>
      </c>
      <c r="BI256" s="204">
        <f>IF(N256="nulová",J256,0)</f>
        <v>0</v>
      </c>
      <c r="BJ256" s="16" t="s">
        <v>86</v>
      </c>
      <c r="BK256" s="204">
        <f>ROUND(I256*H256,2)</f>
        <v>0</v>
      </c>
      <c r="BL256" s="16" t="s">
        <v>127</v>
      </c>
      <c r="BM256" s="203" t="s">
        <v>516</v>
      </c>
    </row>
    <row r="257" s="13" customFormat="1">
      <c r="A257" s="13"/>
      <c r="B257" s="248"/>
      <c r="C257" s="249"/>
      <c r="D257" s="250" t="s">
        <v>164</v>
      </c>
      <c r="E257" s="249"/>
      <c r="F257" s="252" t="s">
        <v>726</v>
      </c>
      <c r="G257" s="249"/>
      <c r="H257" s="253">
        <v>109.038</v>
      </c>
      <c r="I257" s="254"/>
      <c r="J257" s="249"/>
      <c r="K257" s="249"/>
      <c r="L257" s="255"/>
      <c r="M257" s="256"/>
      <c r="N257" s="257"/>
      <c r="O257" s="257"/>
      <c r="P257" s="257"/>
      <c r="Q257" s="257"/>
      <c r="R257" s="257"/>
      <c r="S257" s="257"/>
      <c r="T257" s="25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9" t="s">
        <v>164</v>
      </c>
      <c r="AU257" s="259" t="s">
        <v>88</v>
      </c>
      <c r="AV257" s="13" t="s">
        <v>88</v>
      </c>
      <c r="AW257" s="13" t="s">
        <v>4</v>
      </c>
      <c r="AX257" s="13" t="s">
        <v>86</v>
      </c>
      <c r="AY257" s="259" t="s">
        <v>126</v>
      </c>
    </row>
    <row r="258" s="2" customFormat="1" ht="16.5" customHeight="1">
      <c r="A258" s="37"/>
      <c r="B258" s="38"/>
      <c r="C258" s="190" t="s">
        <v>313</v>
      </c>
      <c r="D258" s="190" t="s">
        <v>122</v>
      </c>
      <c r="E258" s="191" t="s">
        <v>727</v>
      </c>
      <c r="F258" s="192" t="s">
        <v>728</v>
      </c>
      <c r="G258" s="193" t="s">
        <v>199</v>
      </c>
      <c r="H258" s="194">
        <v>169.422</v>
      </c>
      <c r="I258" s="195"/>
      <c r="J258" s="196">
        <f>ROUND(I258*H258,2)</f>
        <v>0</v>
      </c>
      <c r="K258" s="197"/>
      <c r="L258" s="198"/>
      <c r="M258" s="199" t="s">
        <v>1</v>
      </c>
      <c r="N258" s="200" t="s">
        <v>43</v>
      </c>
      <c r="O258" s="90"/>
      <c r="P258" s="201">
        <f>O258*H258</f>
        <v>0</v>
      </c>
      <c r="Q258" s="201">
        <v>0.044999999999999998</v>
      </c>
      <c r="R258" s="201">
        <f>Q258*H258</f>
        <v>7.6239899999999992</v>
      </c>
      <c r="S258" s="201">
        <v>0</v>
      </c>
      <c r="T258" s="202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03" t="s">
        <v>125</v>
      </c>
      <c r="AT258" s="203" t="s">
        <v>122</v>
      </c>
      <c r="AU258" s="203" t="s">
        <v>88</v>
      </c>
      <c r="AY258" s="16" t="s">
        <v>126</v>
      </c>
      <c r="BE258" s="204">
        <f>IF(N258="základní",J258,0)</f>
        <v>0</v>
      </c>
      <c r="BF258" s="204">
        <f>IF(N258="snížená",J258,0)</f>
        <v>0</v>
      </c>
      <c r="BG258" s="204">
        <f>IF(N258="zákl. přenesená",J258,0)</f>
        <v>0</v>
      </c>
      <c r="BH258" s="204">
        <f>IF(N258="sníž. přenesená",J258,0)</f>
        <v>0</v>
      </c>
      <c r="BI258" s="204">
        <f>IF(N258="nulová",J258,0)</f>
        <v>0</v>
      </c>
      <c r="BJ258" s="16" t="s">
        <v>86</v>
      </c>
      <c r="BK258" s="204">
        <f>ROUND(I258*H258,2)</f>
        <v>0</v>
      </c>
      <c r="BL258" s="16" t="s">
        <v>127</v>
      </c>
      <c r="BM258" s="203" t="s">
        <v>729</v>
      </c>
    </row>
    <row r="259" s="13" customFormat="1">
      <c r="A259" s="13"/>
      <c r="B259" s="248"/>
      <c r="C259" s="249"/>
      <c r="D259" s="250" t="s">
        <v>164</v>
      </c>
      <c r="E259" s="249"/>
      <c r="F259" s="252" t="s">
        <v>730</v>
      </c>
      <c r="G259" s="249"/>
      <c r="H259" s="253">
        <v>169.422</v>
      </c>
      <c r="I259" s="254"/>
      <c r="J259" s="249"/>
      <c r="K259" s="249"/>
      <c r="L259" s="255"/>
      <c r="M259" s="256"/>
      <c r="N259" s="257"/>
      <c r="O259" s="257"/>
      <c r="P259" s="257"/>
      <c r="Q259" s="257"/>
      <c r="R259" s="257"/>
      <c r="S259" s="257"/>
      <c r="T259" s="25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9" t="s">
        <v>164</v>
      </c>
      <c r="AU259" s="259" t="s">
        <v>88</v>
      </c>
      <c r="AV259" s="13" t="s">
        <v>88</v>
      </c>
      <c r="AW259" s="13" t="s">
        <v>4</v>
      </c>
      <c r="AX259" s="13" t="s">
        <v>86</v>
      </c>
      <c r="AY259" s="259" t="s">
        <v>126</v>
      </c>
    </row>
    <row r="260" s="2" customFormat="1" ht="21.75" customHeight="1">
      <c r="A260" s="37"/>
      <c r="B260" s="38"/>
      <c r="C260" s="238" t="s">
        <v>319</v>
      </c>
      <c r="D260" s="238" t="s">
        <v>159</v>
      </c>
      <c r="E260" s="239" t="s">
        <v>731</v>
      </c>
      <c r="F260" s="240" t="s">
        <v>732</v>
      </c>
      <c r="G260" s="241" t="s">
        <v>162</v>
      </c>
      <c r="H260" s="242">
        <v>10</v>
      </c>
      <c r="I260" s="243"/>
      <c r="J260" s="244">
        <f>ROUND(I260*H260,2)</f>
        <v>0</v>
      </c>
      <c r="K260" s="245"/>
      <c r="L260" s="43"/>
      <c r="M260" s="246" t="s">
        <v>1</v>
      </c>
      <c r="N260" s="247" t="s">
        <v>43</v>
      </c>
      <c r="O260" s="90"/>
      <c r="P260" s="201">
        <f>O260*H260</f>
        <v>0</v>
      </c>
      <c r="Q260" s="201">
        <v>0.0027599999999999999</v>
      </c>
      <c r="R260" s="201">
        <f>Q260*H260</f>
        <v>0.0276</v>
      </c>
      <c r="S260" s="201">
        <v>0</v>
      </c>
      <c r="T260" s="202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03" t="s">
        <v>127</v>
      </c>
      <c r="AT260" s="203" t="s">
        <v>159</v>
      </c>
      <c r="AU260" s="203" t="s">
        <v>88</v>
      </c>
      <c r="AY260" s="16" t="s">
        <v>126</v>
      </c>
      <c r="BE260" s="204">
        <f>IF(N260="základní",J260,0)</f>
        <v>0</v>
      </c>
      <c r="BF260" s="204">
        <f>IF(N260="snížená",J260,0)</f>
        <v>0</v>
      </c>
      <c r="BG260" s="204">
        <f>IF(N260="zákl. přenesená",J260,0)</f>
        <v>0</v>
      </c>
      <c r="BH260" s="204">
        <f>IF(N260="sníž. přenesená",J260,0)</f>
        <v>0</v>
      </c>
      <c r="BI260" s="204">
        <f>IF(N260="nulová",J260,0)</f>
        <v>0</v>
      </c>
      <c r="BJ260" s="16" t="s">
        <v>86</v>
      </c>
      <c r="BK260" s="204">
        <f>ROUND(I260*H260,2)</f>
        <v>0</v>
      </c>
      <c r="BL260" s="16" t="s">
        <v>127</v>
      </c>
      <c r="BM260" s="203" t="s">
        <v>733</v>
      </c>
    </row>
    <row r="261" s="13" customFormat="1">
      <c r="A261" s="13"/>
      <c r="B261" s="248"/>
      <c r="C261" s="249"/>
      <c r="D261" s="250" t="s">
        <v>164</v>
      </c>
      <c r="E261" s="251" t="s">
        <v>1</v>
      </c>
      <c r="F261" s="252" t="s">
        <v>734</v>
      </c>
      <c r="G261" s="249"/>
      <c r="H261" s="253">
        <v>4.7999999999999998</v>
      </c>
      <c r="I261" s="254"/>
      <c r="J261" s="249"/>
      <c r="K261" s="249"/>
      <c r="L261" s="255"/>
      <c r="M261" s="256"/>
      <c r="N261" s="257"/>
      <c r="O261" s="257"/>
      <c r="P261" s="257"/>
      <c r="Q261" s="257"/>
      <c r="R261" s="257"/>
      <c r="S261" s="257"/>
      <c r="T261" s="25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9" t="s">
        <v>164</v>
      </c>
      <c r="AU261" s="259" t="s">
        <v>88</v>
      </c>
      <c r="AV261" s="13" t="s">
        <v>88</v>
      </c>
      <c r="AW261" s="13" t="s">
        <v>34</v>
      </c>
      <c r="AX261" s="13" t="s">
        <v>78</v>
      </c>
      <c r="AY261" s="259" t="s">
        <v>126</v>
      </c>
    </row>
    <row r="262" s="13" customFormat="1">
      <c r="A262" s="13"/>
      <c r="B262" s="248"/>
      <c r="C262" s="249"/>
      <c r="D262" s="250" t="s">
        <v>164</v>
      </c>
      <c r="E262" s="251" t="s">
        <v>1</v>
      </c>
      <c r="F262" s="252" t="s">
        <v>735</v>
      </c>
      <c r="G262" s="249"/>
      <c r="H262" s="253">
        <v>5.2000000000000002</v>
      </c>
      <c r="I262" s="254"/>
      <c r="J262" s="249"/>
      <c r="K262" s="249"/>
      <c r="L262" s="255"/>
      <c r="M262" s="256"/>
      <c r="N262" s="257"/>
      <c r="O262" s="257"/>
      <c r="P262" s="257"/>
      <c r="Q262" s="257"/>
      <c r="R262" s="257"/>
      <c r="S262" s="257"/>
      <c r="T262" s="25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9" t="s">
        <v>164</v>
      </c>
      <c r="AU262" s="259" t="s">
        <v>88</v>
      </c>
      <c r="AV262" s="13" t="s">
        <v>88</v>
      </c>
      <c r="AW262" s="13" t="s">
        <v>34</v>
      </c>
      <c r="AX262" s="13" t="s">
        <v>78</v>
      </c>
      <c r="AY262" s="259" t="s">
        <v>126</v>
      </c>
    </row>
    <row r="263" s="14" customFormat="1">
      <c r="A263" s="14"/>
      <c r="B263" s="260"/>
      <c r="C263" s="261"/>
      <c r="D263" s="250" t="s">
        <v>164</v>
      </c>
      <c r="E263" s="262" t="s">
        <v>1</v>
      </c>
      <c r="F263" s="263" t="s">
        <v>173</v>
      </c>
      <c r="G263" s="261"/>
      <c r="H263" s="264">
        <v>10</v>
      </c>
      <c r="I263" s="265"/>
      <c r="J263" s="261"/>
      <c r="K263" s="261"/>
      <c r="L263" s="266"/>
      <c r="M263" s="267"/>
      <c r="N263" s="268"/>
      <c r="O263" s="268"/>
      <c r="P263" s="268"/>
      <c r="Q263" s="268"/>
      <c r="R263" s="268"/>
      <c r="S263" s="268"/>
      <c r="T263" s="269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70" t="s">
        <v>164</v>
      </c>
      <c r="AU263" s="270" t="s">
        <v>88</v>
      </c>
      <c r="AV263" s="14" t="s">
        <v>127</v>
      </c>
      <c r="AW263" s="14" t="s">
        <v>34</v>
      </c>
      <c r="AX263" s="14" t="s">
        <v>86</v>
      </c>
      <c r="AY263" s="270" t="s">
        <v>126</v>
      </c>
    </row>
    <row r="264" s="2" customFormat="1" ht="33" customHeight="1">
      <c r="A264" s="37"/>
      <c r="B264" s="38"/>
      <c r="C264" s="238" t="s">
        <v>324</v>
      </c>
      <c r="D264" s="238" t="s">
        <v>159</v>
      </c>
      <c r="E264" s="239" t="s">
        <v>545</v>
      </c>
      <c r="F264" s="240" t="s">
        <v>546</v>
      </c>
      <c r="G264" s="241" t="s">
        <v>199</v>
      </c>
      <c r="H264" s="242">
        <v>11.5</v>
      </c>
      <c r="I264" s="243"/>
      <c r="J264" s="244">
        <f>ROUND(I264*H264,2)</f>
        <v>0</v>
      </c>
      <c r="K264" s="245"/>
      <c r="L264" s="43"/>
      <c r="M264" s="246" t="s">
        <v>1</v>
      </c>
      <c r="N264" s="247" t="s">
        <v>43</v>
      </c>
      <c r="O264" s="90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03" t="s">
        <v>127</v>
      </c>
      <c r="AT264" s="203" t="s">
        <v>159</v>
      </c>
      <c r="AU264" s="203" t="s">
        <v>88</v>
      </c>
      <c r="AY264" s="16" t="s">
        <v>126</v>
      </c>
      <c r="BE264" s="204">
        <f>IF(N264="základní",J264,0)</f>
        <v>0</v>
      </c>
      <c r="BF264" s="204">
        <f>IF(N264="snížená",J264,0)</f>
        <v>0</v>
      </c>
      <c r="BG264" s="204">
        <f>IF(N264="zákl. přenesená",J264,0)</f>
        <v>0</v>
      </c>
      <c r="BH264" s="204">
        <f>IF(N264="sníž. přenesená",J264,0)</f>
        <v>0</v>
      </c>
      <c r="BI264" s="204">
        <f>IF(N264="nulová",J264,0)</f>
        <v>0</v>
      </c>
      <c r="BJ264" s="16" t="s">
        <v>86</v>
      </c>
      <c r="BK264" s="204">
        <f>ROUND(I264*H264,2)</f>
        <v>0</v>
      </c>
      <c r="BL264" s="16" t="s">
        <v>127</v>
      </c>
      <c r="BM264" s="203" t="s">
        <v>547</v>
      </c>
    </row>
    <row r="265" s="13" customFormat="1">
      <c r="A265" s="13"/>
      <c r="B265" s="248"/>
      <c r="C265" s="249"/>
      <c r="D265" s="250" t="s">
        <v>164</v>
      </c>
      <c r="E265" s="251" t="s">
        <v>1</v>
      </c>
      <c r="F265" s="252" t="s">
        <v>736</v>
      </c>
      <c r="G265" s="249"/>
      <c r="H265" s="253">
        <v>3</v>
      </c>
      <c r="I265" s="254"/>
      <c r="J265" s="249"/>
      <c r="K265" s="249"/>
      <c r="L265" s="255"/>
      <c r="M265" s="256"/>
      <c r="N265" s="257"/>
      <c r="O265" s="257"/>
      <c r="P265" s="257"/>
      <c r="Q265" s="257"/>
      <c r="R265" s="257"/>
      <c r="S265" s="257"/>
      <c r="T265" s="25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9" t="s">
        <v>164</v>
      </c>
      <c r="AU265" s="259" t="s">
        <v>88</v>
      </c>
      <c r="AV265" s="13" t="s">
        <v>88</v>
      </c>
      <c r="AW265" s="13" t="s">
        <v>34</v>
      </c>
      <c r="AX265" s="13" t="s">
        <v>78</v>
      </c>
      <c r="AY265" s="259" t="s">
        <v>126</v>
      </c>
    </row>
    <row r="266" s="13" customFormat="1">
      <c r="A266" s="13"/>
      <c r="B266" s="248"/>
      <c r="C266" s="249"/>
      <c r="D266" s="250" t="s">
        <v>164</v>
      </c>
      <c r="E266" s="251" t="s">
        <v>1</v>
      </c>
      <c r="F266" s="252" t="s">
        <v>737</v>
      </c>
      <c r="G266" s="249"/>
      <c r="H266" s="253">
        <v>3.5</v>
      </c>
      <c r="I266" s="254"/>
      <c r="J266" s="249"/>
      <c r="K266" s="249"/>
      <c r="L266" s="255"/>
      <c r="M266" s="256"/>
      <c r="N266" s="257"/>
      <c r="O266" s="257"/>
      <c r="P266" s="257"/>
      <c r="Q266" s="257"/>
      <c r="R266" s="257"/>
      <c r="S266" s="257"/>
      <c r="T266" s="25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9" t="s">
        <v>164</v>
      </c>
      <c r="AU266" s="259" t="s">
        <v>88</v>
      </c>
      <c r="AV266" s="13" t="s">
        <v>88</v>
      </c>
      <c r="AW266" s="13" t="s">
        <v>34</v>
      </c>
      <c r="AX266" s="13" t="s">
        <v>78</v>
      </c>
      <c r="AY266" s="259" t="s">
        <v>126</v>
      </c>
    </row>
    <row r="267" s="13" customFormat="1">
      <c r="A267" s="13"/>
      <c r="B267" s="248"/>
      <c r="C267" s="249"/>
      <c r="D267" s="250" t="s">
        <v>164</v>
      </c>
      <c r="E267" s="251" t="s">
        <v>1</v>
      </c>
      <c r="F267" s="252" t="s">
        <v>738</v>
      </c>
      <c r="G267" s="249"/>
      <c r="H267" s="253">
        <v>5</v>
      </c>
      <c r="I267" s="254"/>
      <c r="J267" s="249"/>
      <c r="K267" s="249"/>
      <c r="L267" s="255"/>
      <c r="M267" s="256"/>
      <c r="N267" s="257"/>
      <c r="O267" s="257"/>
      <c r="P267" s="257"/>
      <c r="Q267" s="257"/>
      <c r="R267" s="257"/>
      <c r="S267" s="257"/>
      <c r="T267" s="25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9" t="s">
        <v>164</v>
      </c>
      <c r="AU267" s="259" t="s">
        <v>88</v>
      </c>
      <c r="AV267" s="13" t="s">
        <v>88</v>
      </c>
      <c r="AW267" s="13" t="s">
        <v>34</v>
      </c>
      <c r="AX267" s="13" t="s">
        <v>78</v>
      </c>
      <c r="AY267" s="259" t="s">
        <v>126</v>
      </c>
    </row>
    <row r="268" s="14" customFormat="1">
      <c r="A268" s="14"/>
      <c r="B268" s="260"/>
      <c r="C268" s="261"/>
      <c r="D268" s="250" t="s">
        <v>164</v>
      </c>
      <c r="E268" s="262" t="s">
        <v>1</v>
      </c>
      <c r="F268" s="263" t="s">
        <v>173</v>
      </c>
      <c r="G268" s="261"/>
      <c r="H268" s="264">
        <v>11.5</v>
      </c>
      <c r="I268" s="265"/>
      <c r="J268" s="261"/>
      <c r="K268" s="261"/>
      <c r="L268" s="266"/>
      <c r="M268" s="267"/>
      <c r="N268" s="268"/>
      <c r="O268" s="268"/>
      <c r="P268" s="268"/>
      <c r="Q268" s="268"/>
      <c r="R268" s="268"/>
      <c r="S268" s="268"/>
      <c r="T268" s="26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70" t="s">
        <v>164</v>
      </c>
      <c r="AU268" s="270" t="s">
        <v>88</v>
      </c>
      <c r="AV268" s="14" t="s">
        <v>127</v>
      </c>
      <c r="AW268" s="14" t="s">
        <v>34</v>
      </c>
      <c r="AX268" s="14" t="s">
        <v>86</v>
      </c>
      <c r="AY268" s="270" t="s">
        <v>126</v>
      </c>
    </row>
    <row r="269" s="2" customFormat="1" ht="21.75" customHeight="1">
      <c r="A269" s="37"/>
      <c r="B269" s="38"/>
      <c r="C269" s="238" t="s">
        <v>328</v>
      </c>
      <c r="D269" s="238" t="s">
        <v>159</v>
      </c>
      <c r="E269" s="239" t="s">
        <v>739</v>
      </c>
      <c r="F269" s="240" t="s">
        <v>740</v>
      </c>
      <c r="G269" s="241" t="s">
        <v>199</v>
      </c>
      <c r="H269" s="242">
        <v>11</v>
      </c>
      <c r="I269" s="243"/>
      <c r="J269" s="244">
        <f>ROUND(I269*H269,2)</f>
        <v>0</v>
      </c>
      <c r="K269" s="245"/>
      <c r="L269" s="43"/>
      <c r="M269" s="246" t="s">
        <v>1</v>
      </c>
      <c r="N269" s="247" t="s">
        <v>43</v>
      </c>
      <c r="O269" s="90"/>
      <c r="P269" s="201">
        <f>O269*H269</f>
        <v>0</v>
      </c>
      <c r="Q269" s="201">
        <v>0.00044999999999999999</v>
      </c>
      <c r="R269" s="201">
        <f>Q269*H269</f>
        <v>0.0049499999999999995</v>
      </c>
      <c r="S269" s="201">
        <v>0</v>
      </c>
      <c r="T269" s="202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03" t="s">
        <v>127</v>
      </c>
      <c r="AT269" s="203" t="s">
        <v>159</v>
      </c>
      <c r="AU269" s="203" t="s">
        <v>88</v>
      </c>
      <c r="AY269" s="16" t="s">
        <v>126</v>
      </c>
      <c r="BE269" s="204">
        <f>IF(N269="základní",J269,0)</f>
        <v>0</v>
      </c>
      <c r="BF269" s="204">
        <f>IF(N269="snížená",J269,0)</f>
        <v>0</v>
      </c>
      <c r="BG269" s="204">
        <f>IF(N269="zákl. přenesená",J269,0)</f>
        <v>0</v>
      </c>
      <c r="BH269" s="204">
        <f>IF(N269="sníž. přenesená",J269,0)</f>
        <v>0</v>
      </c>
      <c r="BI269" s="204">
        <f>IF(N269="nulová",J269,0)</f>
        <v>0</v>
      </c>
      <c r="BJ269" s="16" t="s">
        <v>86</v>
      </c>
      <c r="BK269" s="204">
        <f>ROUND(I269*H269,2)</f>
        <v>0</v>
      </c>
      <c r="BL269" s="16" t="s">
        <v>127</v>
      </c>
      <c r="BM269" s="203" t="s">
        <v>741</v>
      </c>
    </row>
    <row r="270" s="13" customFormat="1">
      <c r="A270" s="13"/>
      <c r="B270" s="248"/>
      <c r="C270" s="249"/>
      <c r="D270" s="250" t="s">
        <v>164</v>
      </c>
      <c r="E270" s="251" t="s">
        <v>1</v>
      </c>
      <c r="F270" s="252" t="s">
        <v>742</v>
      </c>
      <c r="G270" s="249"/>
      <c r="H270" s="253">
        <v>11</v>
      </c>
      <c r="I270" s="254"/>
      <c r="J270" s="249"/>
      <c r="K270" s="249"/>
      <c r="L270" s="255"/>
      <c r="M270" s="256"/>
      <c r="N270" s="257"/>
      <c r="O270" s="257"/>
      <c r="P270" s="257"/>
      <c r="Q270" s="257"/>
      <c r="R270" s="257"/>
      <c r="S270" s="257"/>
      <c r="T270" s="25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9" t="s">
        <v>164</v>
      </c>
      <c r="AU270" s="259" t="s">
        <v>88</v>
      </c>
      <c r="AV270" s="13" t="s">
        <v>88</v>
      </c>
      <c r="AW270" s="13" t="s">
        <v>34</v>
      </c>
      <c r="AX270" s="13" t="s">
        <v>86</v>
      </c>
      <c r="AY270" s="259" t="s">
        <v>126</v>
      </c>
    </row>
    <row r="271" s="12" customFormat="1" ht="22.8" customHeight="1">
      <c r="A271" s="12"/>
      <c r="B271" s="222"/>
      <c r="C271" s="223"/>
      <c r="D271" s="224" t="s">
        <v>77</v>
      </c>
      <c r="E271" s="236" t="s">
        <v>553</v>
      </c>
      <c r="F271" s="236" t="s">
        <v>554</v>
      </c>
      <c r="G271" s="223"/>
      <c r="H271" s="223"/>
      <c r="I271" s="226"/>
      <c r="J271" s="237">
        <f>BK271</f>
        <v>0</v>
      </c>
      <c r="K271" s="223"/>
      <c r="L271" s="228"/>
      <c r="M271" s="229"/>
      <c r="N271" s="230"/>
      <c r="O271" s="230"/>
      <c r="P271" s="231">
        <f>SUM(P272:P287)</f>
        <v>0</v>
      </c>
      <c r="Q271" s="230"/>
      <c r="R271" s="231">
        <f>SUM(R272:R287)</f>
        <v>0</v>
      </c>
      <c r="S271" s="230"/>
      <c r="T271" s="232">
        <f>SUM(T272:T287)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33" t="s">
        <v>86</v>
      </c>
      <c r="AT271" s="234" t="s">
        <v>77</v>
      </c>
      <c r="AU271" s="234" t="s">
        <v>86</v>
      </c>
      <c r="AY271" s="233" t="s">
        <v>126</v>
      </c>
      <c r="BK271" s="235">
        <f>SUM(BK272:BK287)</f>
        <v>0</v>
      </c>
    </row>
    <row r="272" s="2" customFormat="1" ht="16.5" customHeight="1">
      <c r="A272" s="37"/>
      <c r="B272" s="38"/>
      <c r="C272" s="238" t="s">
        <v>332</v>
      </c>
      <c r="D272" s="238" t="s">
        <v>159</v>
      </c>
      <c r="E272" s="239" t="s">
        <v>576</v>
      </c>
      <c r="F272" s="240" t="s">
        <v>577</v>
      </c>
      <c r="G272" s="241" t="s">
        <v>261</v>
      </c>
      <c r="H272" s="242">
        <v>78.668000000000006</v>
      </c>
      <c r="I272" s="243"/>
      <c r="J272" s="244">
        <f>ROUND(I272*H272,2)</f>
        <v>0</v>
      </c>
      <c r="K272" s="245"/>
      <c r="L272" s="43"/>
      <c r="M272" s="246" t="s">
        <v>1</v>
      </c>
      <c r="N272" s="247" t="s">
        <v>43</v>
      </c>
      <c r="O272" s="90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03" t="s">
        <v>127</v>
      </c>
      <c r="AT272" s="203" t="s">
        <v>159</v>
      </c>
      <c r="AU272" s="203" t="s">
        <v>88</v>
      </c>
      <c r="AY272" s="16" t="s">
        <v>126</v>
      </c>
      <c r="BE272" s="204">
        <f>IF(N272="základní",J272,0)</f>
        <v>0</v>
      </c>
      <c r="BF272" s="204">
        <f>IF(N272="snížená",J272,0)</f>
        <v>0</v>
      </c>
      <c r="BG272" s="204">
        <f>IF(N272="zákl. přenesená",J272,0)</f>
        <v>0</v>
      </c>
      <c r="BH272" s="204">
        <f>IF(N272="sníž. přenesená",J272,0)</f>
        <v>0</v>
      </c>
      <c r="BI272" s="204">
        <f>IF(N272="nulová",J272,0)</f>
        <v>0</v>
      </c>
      <c r="BJ272" s="16" t="s">
        <v>86</v>
      </c>
      <c r="BK272" s="204">
        <f>ROUND(I272*H272,2)</f>
        <v>0</v>
      </c>
      <c r="BL272" s="16" t="s">
        <v>127</v>
      </c>
      <c r="BM272" s="203" t="s">
        <v>578</v>
      </c>
    </row>
    <row r="273" s="13" customFormat="1">
      <c r="A273" s="13"/>
      <c r="B273" s="248"/>
      <c r="C273" s="249"/>
      <c r="D273" s="250" t="s">
        <v>164</v>
      </c>
      <c r="E273" s="251" t="s">
        <v>1</v>
      </c>
      <c r="F273" s="252" t="s">
        <v>743</v>
      </c>
      <c r="G273" s="249"/>
      <c r="H273" s="253">
        <v>13.949</v>
      </c>
      <c r="I273" s="254"/>
      <c r="J273" s="249"/>
      <c r="K273" s="249"/>
      <c r="L273" s="255"/>
      <c r="M273" s="256"/>
      <c r="N273" s="257"/>
      <c r="O273" s="257"/>
      <c r="P273" s="257"/>
      <c r="Q273" s="257"/>
      <c r="R273" s="257"/>
      <c r="S273" s="257"/>
      <c r="T273" s="25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9" t="s">
        <v>164</v>
      </c>
      <c r="AU273" s="259" t="s">
        <v>88</v>
      </c>
      <c r="AV273" s="13" t="s">
        <v>88</v>
      </c>
      <c r="AW273" s="13" t="s">
        <v>34</v>
      </c>
      <c r="AX273" s="13" t="s">
        <v>78</v>
      </c>
      <c r="AY273" s="259" t="s">
        <v>126</v>
      </c>
    </row>
    <row r="274" s="13" customFormat="1">
      <c r="A274" s="13"/>
      <c r="B274" s="248"/>
      <c r="C274" s="249"/>
      <c r="D274" s="250" t="s">
        <v>164</v>
      </c>
      <c r="E274" s="251" t="s">
        <v>1</v>
      </c>
      <c r="F274" s="252" t="s">
        <v>744</v>
      </c>
      <c r="G274" s="249"/>
      <c r="H274" s="253">
        <v>64.718999999999994</v>
      </c>
      <c r="I274" s="254"/>
      <c r="J274" s="249"/>
      <c r="K274" s="249"/>
      <c r="L274" s="255"/>
      <c r="M274" s="256"/>
      <c r="N274" s="257"/>
      <c r="O274" s="257"/>
      <c r="P274" s="257"/>
      <c r="Q274" s="257"/>
      <c r="R274" s="257"/>
      <c r="S274" s="257"/>
      <c r="T274" s="25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9" t="s">
        <v>164</v>
      </c>
      <c r="AU274" s="259" t="s">
        <v>88</v>
      </c>
      <c r="AV274" s="13" t="s">
        <v>88</v>
      </c>
      <c r="AW274" s="13" t="s">
        <v>34</v>
      </c>
      <c r="AX274" s="13" t="s">
        <v>78</v>
      </c>
      <c r="AY274" s="259" t="s">
        <v>126</v>
      </c>
    </row>
    <row r="275" s="14" customFormat="1">
      <c r="A275" s="14"/>
      <c r="B275" s="260"/>
      <c r="C275" s="261"/>
      <c r="D275" s="250" t="s">
        <v>164</v>
      </c>
      <c r="E275" s="262" t="s">
        <v>1</v>
      </c>
      <c r="F275" s="263" t="s">
        <v>173</v>
      </c>
      <c r="G275" s="261"/>
      <c r="H275" s="264">
        <v>78.667999999999992</v>
      </c>
      <c r="I275" s="265"/>
      <c r="J275" s="261"/>
      <c r="K275" s="261"/>
      <c r="L275" s="266"/>
      <c r="M275" s="267"/>
      <c r="N275" s="268"/>
      <c r="O275" s="268"/>
      <c r="P275" s="268"/>
      <c r="Q275" s="268"/>
      <c r="R275" s="268"/>
      <c r="S275" s="268"/>
      <c r="T275" s="26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70" t="s">
        <v>164</v>
      </c>
      <c r="AU275" s="270" t="s">
        <v>88</v>
      </c>
      <c r="AV275" s="14" t="s">
        <v>127</v>
      </c>
      <c r="AW275" s="14" t="s">
        <v>34</v>
      </c>
      <c r="AX275" s="14" t="s">
        <v>86</v>
      </c>
      <c r="AY275" s="270" t="s">
        <v>126</v>
      </c>
    </row>
    <row r="276" s="2" customFormat="1" ht="21.75" customHeight="1">
      <c r="A276" s="37"/>
      <c r="B276" s="38"/>
      <c r="C276" s="238" t="s">
        <v>336</v>
      </c>
      <c r="D276" s="238" t="s">
        <v>159</v>
      </c>
      <c r="E276" s="239" t="s">
        <v>584</v>
      </c>
      <c r="F276" s="240" t="s">
        <v>585</v>
      </c>
      <c r="G276" s="241" t="s">
        <v>261</v>
      </c>
      <c r="H276" s="242">
        <v>708.01199999999994</v>
      </c>
      <c r="I276" s="243"/>
      <c r="J276" s="244">
        <f>ROUND(I276*H276,2)</f>
        <v>0</v>
      </c>
      <c r="K276" s="245"/>
      <c r="L276" s="43"/>
      <c r="M276" s="246" t="s">
        <v>1</v>
      </c>
      <c r="N276" s="247" t="s">
        <v>43</v>
      </c>
      <c r="O276" s="90"/>
      <c r="P276" s="201">
        <f>O276*H276</f>
        <v>0</v>
      </c>
      <c r="Q276" s="201">
        <v>0</v>
      </c>
      <c r="R276" s="201">
        <f>Q276*H276</f>
        <v>0</v>
      </c>
      <c r="S276" s="201">
        <v>0</v>
      </c>
      <c r="T276" s="202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03" t="s">
        <v>127</v>
      </c>
      <c r="AT276" s="203" t="s">
        <v>159</v>
      </c>
      <c r="AU276" s="203" t="s">
        <v>88</v>
      </c>
      <c r="AY276" s="16" t="s">
        <v>126</v>
      </c>
      <c r="BE276" s="204">
        <f>IF(N276="základní",J276,0)</f>
        <v>0</v>
      </c>
      <c r="BF276" s="204">
        <f>IF(N276="snížená",J276,0)</f>
        <v>0</v>
      </c>
      <c r="BG276" s="204">
        <f>IF(N276="zákl. přenesená",J276,0)</f>
        <v>0</v>
      </c>
      <c r="BH276" s="204">
        <f>IF(N276="sníž. přenesená",J276,0)</f>
        <v>0</v>
      </c>
      <c r="BI276" s="204">
        <f>IF(N276="nulová",J276,0)</f>
        <v>0</v>
      </c>
      <c r="BJ276" s="16" t="s">
        <v>86</v>
      </c>
      <c r="BK276" s="204">
        <f>ROUND(I276*H276,2)</f>
        <v>0</v>
      </c>
      <c r="BL276" s="16" t="s">
        <v>127</v>
      </c>
      <c r="BM276" s="203" t="s">
        <v>586</v>
      </c>
    </row>
    <row r="277" s="2" customFormat="1">
      <c r="A277" s="37"/>
      <c r="B277" s="38"/>
      <c r="C277" s="39"/>
      <c r="D277" s="250" t="s">
        <v>564</v>
      </c>
      <c r="E277" s="39"/>
      <c r="F277" s="271" t="s">
        <v>565</v>
      </c>
      <c r="G277" s="39"/>
      <c r="H277" s="39"/>
      <c r="I277" s="272"/>
      <c r="J277" s="39"/>
      <c r="K277" s="39"/>
      <c r="L277" s="43"/>
      <c r="M277" s="273"/>
      <c r="N277" s="274"/>
      <c r="O277" s="90"/>
      <c r="P277" s="90"/>
      <c r="Q277" s="90"/>
      <c r="R277" s="90"/>
      <c r="S277" s="90"/>
      <c r="T277" s="91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6" t="s">
        <v>564</v>
      </c>
      <c r="AU277" s="16" t="s">
        <v>88</v>
      </c>
    </row>
    <row r="278" s="13" customFormat="1">
      <c r="A278" s="13"/>
      <c r="B278" s="248"/>
      <c r="C278" s="249"/>
      <c r="D278" s="250" t="s">
        <v>164</v>
      </c>
      <c r="E278" s="249"/>
      <c r="F278" s="252" t="s">
        <v>745</v>
      </c>
      <c r="G278" s="249"/>
      <c r="H278" s="253">
        <v>708.01199999999994</v>
      </c>
      <c r="I278" s="254"/>
      <c r="J278" s="249"/>
      <c r="K278" s="249"/>
      <c r="L278" s="255"/>
      <c r="M278" s="256"/>
      <c r="N278" s="257"/>
      <c r="O278" s="257"/>
      <c r="P278" s="257"/>
      <c r="Q278" s="257"/>
      <c r="R278" s="257"/>
      <c r="S278" s="257"/>
      <c r="T278" s="25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9" t="s">
        <v>164</v>
      </c>
      <c r="AU278" s="259" t="s">
        <v>88</v>
      </c>
      <c r="AV278" s="13" t="s">
        <v>88</v>
      </c>
      <c r="AW278" s="13" t="s">
        <v>4</v>
      </c>
      <c r="AX278" s="13" t="s">
        <v>86</v>
      </c>
      <c r="AY278" s="259" t="s">
        <v>126</v>
      </c>
    </row>
    <row r="279" s="2" customFormat="1" ht="21.75" customHeight="1">
      <c r="A279" s="37"/>
      <c r="B279" s="38"/>
      <c r="C279" s="238" t="s">
        <v>341</v>
      </c>
      <c r="D279" s="238" t="s">
        <v>159</v>
      </c>
      <c r="E279" s="239" t="s">
        <v>589</v>
      </c>
      <c r="F279" s="240" t="s">
        <v>590</v>
      </c>
      <c r="G279" s="241" t="s">
        <v>261</v>
      </c>
      <c r="H279" s="242">
        <v>78.668000000000006</v>
      </c>
      <c r="I279" s="243"/>
      <c r="J279" s="244">
        <f>ROUND(I279*H279,2)</f>
        <v>0</v>
      </c>
      <c r="K279" s="245"/>
      <c r="L279" s="43"/>
      <c r="M279" s="246" t="s">
        <v>1</v>
      </c>
      <c r="N279" s="247" t="s">
        <v>43</v>
      </c>
      <c r="O279" s="90"/>
      <c r="P279" s="201">
        <f>O279*H279</f>
        <v>0</v>
      </c>
      <c r="Q279" s="201">
        <v>0</v>
      </c>
      <c r="R279" s="201">
        <f>Q279*H279</f>
        <v>0</v>
      </c>
      <c r="S279" s="201">
        <v>0</v>
      </c>
      <c r="T279" s="202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03" t="s">
        <v>127</v>
      </c>
      <c r="AT279" s="203" t="s">
        <v>159</v>
      </c>
      <c r="AU279" s="203" t="s">
        <v>88</v>
      </c>
      <c r="AY279" s="16" t="s">
        <v>126</v>
      </c>
      <c r="BE279" s="204">
        <f>IF(N279="základní",J279,0)</f>
        <v>0</v>
      </c>
      <c r="BF279" s="204">
        <f>IF(N279="snížená",J279,0)</f>
        <v>0</v>
      </c>
      <c r="BG279" s="204">
        <f>IF(N279="zákl. přenesená",J279,0)</f>
        <v>0</v>
      </c>
      <c r="BH279" s="204">
        <f>IF(N279="sníž. přenesená",J279,0)</f>
        <v>0</v>
      </c>
      <c r="BI279" s="204">
        <f>IF(N279="nulová",J279,0)</f>
        <v>0</v>
      </c>
      <c r="BJ279" s="16" t="s">
        <v>86</v>
      </c>
      <c r="BK279" s="204">
        <f>ROUND(I279*H279,2)</f>
        <v>0</v>
      </c>
      <c r="BL279" s="16" t="s">
        <v>127</v>
      </c>
      <c r="BM279" s="203" t="s">
        <v>591</v>
      </c>
    </row>
    <row r="280" s="2" customFormat="1" ht="33" customHeight="1">
      <c r="A280" s="37"/>
      <c r="B280" s="38"/>
      <c r="C280" s="238" t="s">
        <v>345</v>
      </c>
      <c r="D280" s="238" t="s">
        <v>159</v>
      </c>
      <c r="E280" s="239" t="s">
        <v>593</v>
      </c>
      <c r="F280" s="240" t="s">
        <v>594</v>
      </c>
      <c r="G280" s="241" t="s">
        <v>261</v>
      </c>
      <c r="H280" s="242">
        <v>78.668000000000006</v>
      </c>
      <c r="I280" s="243"/>
      <c r="J280" s="244">
        <f>ROUND(I280*H280,2)</f>
        <v>0</v>
      </c>
      <c r="K280" s="245"/>
      <c r="L280" s="43"/>
      <c r="M280" s="246" t="s">
        <v>1</v>
      </c>
      <c r="N280" s="247" t="s">
        <v>43</v>
      </c>
      <c r="O280" s="90"/>
      <c r="P280" s="201">
        <f>O280*H280</f>
        <v>0</v>
      </c>
      <c r="Q280" s="201">
        <v>0</v>
      </c>
      <c r="R280" s="201">
        <f>Q280*H280</f>
        <v>0</v>
      </c>
      <c r="S280" s="201">
        <v>0</v>
      </c>
      <c r="T280" s="202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03" t="s">
        <v>127</v>
      </c>
      <c r="AT280" s="203" t="s">
        <v>159</v>
      </c>
      <c r="AU280" s="203" t="s">
        <v>88</v>
      </c>
      <c r="AY280" s="16" t="s">
        <v>126</v>
      </c>
      <c r="BE280" s="204">
        <f>IF(N280="základní",J280,0)</f>
        <v>0</v>
      </c>
      <c r="BF280" s="204">
        <f>IF(N280="snížená",J280,0)</f>
        <v>0</v>
      </c>
      <c r="BG280" s="204">
        <f>IF(N280="zákl. přenesená",J280,0)</f>
        <v>0</v>
      </c>
      <c r="BH280" s="204">
        <f>IF(N280="sníž. přenesená",J280,0)</f>
        <v>0</v>
      </c>
      <c r="BI280" s="204">
        <f>IF(N280="nulová",J280,0)</f>
        <v>0</v>
      </c>
      <c r="BJ280" s="16" t="s">
        <v>86</v>
      </c>
      <c r="BK280" s="204">
        <f>ROUND(I280*H280,2)</f>
        <v>0</v>
      </c>
      <c r="BL280" s="16" t="s">
        <v>127</v>
      </c>
      <c r="BM280" s="203" t="s">
        <v>595</v>
      </c>
    </row>
    <row r="281" s="2" customFormat="1" ht="21.75" customHeight="1">
      <c r="A281" s="37"/>
      <c r="B281" s="38"/>
      <c r="C281" s="238" t="s">
        <v>350</v>
      </c>
      <c r="D281" s="238" t="s">
        <v>159</v>
      </c>
      <c r="E281" s="239" t="s">
        <v>556</v>
      </c>
      <c r="F281" s="240" t="s">
        <v>557</v>
      </c>
      <c r="G281" s="241" t="s">
        <v>261</v>
      </c>
      <c r="H281" s="242">
        <v>66.396000000000001</v>
      </c>
      <c r="I281" s="243"/>
      <c r="J281" s="244">
        <f>ROUND(I281*H281,2)</f>
        <v>0</v>
      </c>
      <c r="K281" s="245"/>
      <c r="L281" s="43"/>
      <c r="M281" s="246" t="s">
        <v>1</v>
      </c>
      <c r="N281" s="247" t="s">
        <v>43</v>
      </c>
      <c r="O281" s="90"/>
      <c r="P281" s="201">
        <f>O281*H281</f>
        <v>0</v>
      </c>
      <c r="Q281" s="201">
        <v>0</v>
      </c>
      <c r="R281" s="201">
        <f>Q281*H281</f>
        <v>0</v>
      </c>
      <c r="S281" s="201">
        <v>0</v>
      </c>
      <c r="T281" s="202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03" t="s">
        <v>127</v>
      </c>
      <c r="AT281" s="203" t="s">
        <v>159</v>
      </c>
      <c r="AU281" s="203" t="s">
        <v>88</v>
      </c>
      <c r="AY281" s="16" t="s">
        <v>126</v>
      </c>
      <c r="BE281" s="204">
        <f>IF(N281="základní",J281,0)</f>
        <v>0</v>
      </c>
      <c r="BF281" s="204">
        <f>IF(N281="snížená",J281,0)</f>
        <v>0</v>
      </c>
      <c r="BG281" s="204">
        <f>IF(N281="zákl. přenesená",J281,0)</f>
        <v>0</v>
      </c>
      <c r="BH281" s="204">
        <f>IF(N281="sníž. přenesená",J281,0)</f>
        <v>0</v>
      </c>
      <c r="BI281" s="204">
        <f>IF(N281="nulová",J281,0)</f>
        <v>0</v>
      </c>
      <c r="BJ281" s="16" t="s">
        <v>86</v>
      </c>
      <c r="BK281" s="204">
        <f>ROUND(I281*H281,2)</f>
        <v>0</v>
      </c>
      <c r="BL281" s="16" t="s">
        <v>127</v>
      </c>
      <c r="BM281" s="203" t="s">
        <v>746</v>
      </c>
    </row>
    <row r="282" s="13" customFormat="1">
      <c r="A282" s="13"/>
      <c r="B282" s="248"/>
      <c r="C282" s="249"/>
      <c r="D282" s="250" t="s">
        <v>164</v>
      </c>
      <c r="E282" s="251" t="s">
        <v>1</v>
      </c>
      <c r="F282" s="252" t="s">
        <v>747</v>
      </c>
      <c r="G282" s="249"/>
      <c r="H282" s="253">
        <v>66.396000000000001</v>
      </c>
      <c r="I282" s="254"/>
      <c r="J282" s="249"/>
      <c r="K282" s="249"/>
      <c r="L282" s="255"/>
      <c r="M282" s="256"/>
      <c r="N282" s="257"/>
      <c r="O282" s="257"/>
      <c r="P282" s="257"/>
      <c r="Q282" s="257"/>
      <c r="R282" s="257"/>
      <c r="S282" s="257"/>
      <c r="T282" s="25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9" t="s">
        <v>164</v>
      </c>
      <c r="AU282" s="259" t="s">
        <v>88</v>
      </c>
      <c r="AV282" s="13" t="s">
        <v>88</v>
      </c>
      <c r="AW282" s="13" t="s">
        <v>34</v>
      </c>
      <c r="AX282" s="13" t="s">
        <v>86</v>
      </c>
      <c r="AY282" s="259" t="s">
        <v>126</v>
      </c>
    </row>
    <row r="283" s="2" customFormat="1" ht="21.75" customHeight="1">
      <c r="A283" s="37"/>
      <c r="B283" s="38"/>
      <c r="C283" s="238" t="s">
        <v>354</v>
      </c>
      <c r="D283" s="238" t="s">
        <v>159</v>
      </c>
      <c r="E283" s="239" t="s">
        <v>561</v>
      </c>
      <c r="F283" s="240" t="s">
        <v>562</v>
      </c>
      <c r="G283" s="241" t="s">
        <v>261</v>
      </c>
      <c r="H283" s="242">
        <v>597.56399999999996</v>
      </c>
      <c r="I283" s="243"/>
      <c r="J283" s="244">
        <f>ROUND(I283*H283,2)</f>
        <v>0</v>
      </c>
      <c r="K283" s="245"/>
      <c r="L283" s="43"/>
      <c r="M283" s="246" t="s">
        <v>1</v>
      </c>
      <c r="N283" s="247" t="s">
        <v>43</v>
      </c>
      <c r="O283" s="90"/>
      <c r="P283" s="201">
        <f>O283*H283</f>
        <v>0</v>
      </c>
      <c r="Q283" s="201">
        <v>0</v>
      </c>
      <c r="R283" s="201">
        <f>Q283*H283</f>
        <v>0</v>
      </c>
      <c r="S283" s="201">
        <v>0</v>
      </c>
      <c r="T283" s="202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03" t="s">
        <v>127</v>
      </c>
      <c r="AT283" s="203" t="s">
        <v>159</v>
      </c>
      <c r="AU283" s="203" t="s">
        <v>88</v>
      </c>
      <c r="AY283" s="16" t="s">
        <v>126</v>
      </c>
      <c r="BE283" s="204">
        <f>IF(N283="základní",J283,0)</f>
        <v>0</v>
      </c>
      <c r="BF283" s="204">
        <f>IF(N283="snížená",J283,0)</f>
        <v>0</v>
      </c>
      <c r="BG283" s="204">
        <f>IF(N283="zákl. přenesená",J283,0)</f>
        <v>0</v>
      </c>
      <c r="BH283" s="204">
        <f>IF(N283="sníž. přenesená",J283,0)</f>
        <v>0</v>
      </c>
      <c r="BI283" s="204">
        <f>IF(N283="nulová",J283,0)</f>
        <v>0</v>
      </c>
      <c r="BJ283" s="16" t="s">
        <v>86</v>
      </c>
      <c r="BK283" s="204">
        <f>ROUND(I283*H283,2)</f>
        <v>0</v>
      </c>
      <c r="BL283" s="16" t="s">
        <v>127</v>
      </c>
      <c r="BM283" s="203" t="s">
        <v>748</v>
      </c>
    </row>
    <row r="284" s="2" customFormat="1">
      <c r="A284" s="37"/>
      <c r="B284" s="38"/>
      <c r="C284" s="39"/>
      <c r="D284" s="250" t="s">
        <v>564</v>
      </c>
      <c r="E284" s="39"/>
      <c r="F284" s="271" t="s">
        <v>565</v>
      </c>
      <c r="G284" s="39"/>
      <c r="H284" s="39"/>
      <c r="I284" s="272"/>
      <c r="J284" s="39"/>
      <c r="K284" s="39"/>
      <c r="L284" s="43"/>
      <c r="M284" s="273"/>
      <c r="N284" s="274"/>
      <c r="O284" s="90"/>
      <c r="P284" s="90"/>
      <c r="Q284" s="90"/>
      <c r="R284" s="90"/>
      <c r="S284" s="90"/>
      <c r="T284" s="91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16" t="s">
        <v>564</v>
      </c>
      <c r="AU284" s="16" t="s">
        <v>88</v>
      </c>
    </row>
    <row r="285" s="13" customFormat="1">
      <c r="A285" s="13"/>
      <c r="B285" s="248"/>
      <c r="C285" s="249"/>
      <c r="D285" s="250" t="s">
        <v>164</v>
      </c>
      <c r="E285" s="249"/>
      <c r="F285" s="252" t="s">
        <v>749</v>
      </c>
      <c r="G285" s="249"/>
      <c r="H285" s="253">
        <v>597.56399999999996</v>
      </c>
      <c r="I285" s="254"/>
      <c r="J285" s="249"/>
      <c r="K285" s="249"/>
      <c r="L285" s="255"/>
      <c r="M285" s="256"/>
      <c r="N285" s="257"/>
      <c r="O285" s="257"/>
      <c r="P285" s="257"/>
      <c r="Q285" s="257"/>
      <c r="R285" s="257"/>
      <c r="S285" s="257"/>
      <c r="T285" s="25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9" t="s">
        <v>164</v>
      </c>
      <c r="AU285" s="259" t="s">
        <v>88</v>
      </c>
      <c r="AV285" s="13" t="s">
        <v>88</v>
      </c>
      <c r="AW285" s="13" t="s">
        <v>4</v>
      </c>
      <c r="AX285" s="13" t="s">
        <v>86</v>
      </c>
      <c r="AY285" s="259" t="s">
        <v>126</v>
      </c>
    </row>
    <row r="286" s="2" customFormat="1" ht="21.75" customHeight="1">
      <c r="A286" s="37"/>
      <c r="B286" s="38"/>
      <c r="C286" s="238" t="s">
        <v>359</v>
      </c>
      <c r="D286" s="238" t="s">
        <v>159</v>
      </c>
      <c r="E286" s="239" t="s">
        <v>568</v>
      </c>
      <c r="F286" s="240" t="s">
        <v>569</v>
      </c>
      <c r="G286" s="241" t="s">
        <v>261</v>
      </c>
      <c r="H286" s="242">
        <v>66.396000000000001</v>
      </c>
      <c r="I286" s="243"/>
      <c r="J286" s="244">
        <f>ROUND(I286*H286,2)</f>
        <v>0</v>
      </c>
      <c r="K286" s="245"/>
      <c r="L286" s="43"/>
      <c r="M286" s="246" t="s">
        <v>1</v>
      </c>
      <c r="N286" s="247" t="s">
        <v>43</v>
      </c>
      <c r="O286" s="90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03" t="s">
        <v>127</v>
      </c>
      <c r="AT286" s="203" t="s">
        <v>159</v>
      </c>
      <c r="AU286" s="203" t="s">
        <v>88</v>
      </c>
      <c r="AY286" s="16" t="s">
        <v>126</v>
      </c>
      <c r="BE286" s="204">
        <f>IF(N286="základní",J286,0)</f>
        <v>0</v>
      </c>
      <c r="BF286" s="204">
        <f>IF(N286="snížená",J286,0)</f>
        <v>0</v>
      </c>
      <c r="BG286" s="204">
        <f>IF(N286="zákl. přenesená",J286,0)</f>
        <v>0</v>
      </c>
      <c r="BH286" s="204">
        <f>IF(N286="sníž. přenesená",J286,0)</f>
        <v>0</v>
      </c>
      <c r="BI286" s="204">
        <f>IF(N286="nulová",J286,0)</f>
        <v>0</v>
      </c>
      <c r="BJ286" s="16" t="s">
        <v>86</v>
      </c>
      <c r="BK286" s="204">
        <f>ROUND(I286*H286,2)</f>
        <v>0</v>
      </c>
      <c r="BL286" s="16" t="s">
        <v>127</v>
      </c>
      <c r="BM286" s="203" t="s">
        <v>750</v>
      </c>
    </row>
    <row r="287" s="2" customFormat="1" ht="33" customHeight="1">
      <c r="A287" s="37"/>
      <c r="B287" s="38"/>
      <c r="C287" s="238" t="s">
        <v>365</v>
      </c>
      <c r="D287" s="238" t="s">
        <v>159</v>
      </c>
      <c r="E287" s="239" t="s">
        <v>572</v>
      </c>
      <c r="F287" s="240" t="s">
        <v>573</v>
      </c>
      <c r="G287" s="241" t="s">
        <v>261</v>
      </c>
      <c r="H287" s="242">
        <v>66.396000000000001</v>
      </c>
      <c r="I287" s="243"/>
      <c r="J287" s="244">
        <f>ROUND(I287*H287,2)</f>
        <v>0</v>
      </c>
      <c r="K287" s="245"/>
      <c r="L287" s="43"/>
      <c r="M287" s="246" t="s">
        <v>1</v>
      </c>
      <c r="N287" s="247" t="s">
        <v>43</v>
      </c>
      <c r="O287" s="90"/>
      <c r="P287" s="201">
        <f>O287*H287</f>
        <v>0</v>
      </c>
      <c r="Q287" s="201">
        <v>0</v>
      </c>
      <c r="R287" s="201">
        <f>Q287*H287</f>
        <v>0</v>
      </c>
      <c r="S287" s="201">
        <v>0</v>
      </c>
      <c r="T287" s="202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03" t="s">
        <v>127</v>
      </c>
      <c r="AT287" s="203" t="s">
        <v>159</v>
      </c>
      <c r="AU287" s="203" t="s">
        <v>88</v>
      </c>
      <c r="AY287" s="16" t="s">
        <v>126</v>
      </c>
      <c r="BE287" s="204">
        <f>IF(N287="základní",J287,0)</f>
        <v>0</v>
      </c>
      <c r="BF287" s="204">
        <f>IF(N287="snížená",J287,0)</f>
        <v>0</v>
      </c>
      <c r="BG287" s="204">
        <f>IF(N287="zákl. přenesená",J287,0)</f>
        <v>0</v>
      </c>
      <c r="BH287" s="204">
        <f>IF(N287="sníž. přenesená",J287,0)</f>
        <v>0</v>
      </c>
      <c r="BI287" s="204">
        <f>IF(N287="nulová",J287,0)</f>
        <v>0</v>
      </c>
      <c r="BJ287" s="16" t="s">
        <v>86</v>
      </c>
      <c r="BK287" s="204">
        <f>ROUND(I287*H287,2)</f>
        <v>0</v>
      </c>
      <c r="BL287" s="16" t="s">
        <v>127</v>
      </c>
      <c r="BM287" s="203" t="s">
        <v>751</v>
      </c>
    </row>
    <row r="288" s="12" customFormat="1" ht="22.8" customHeight="1">
      <c r="A288" s="12"/>
      <c r="B288" s="222"/>
      <c r="C288" s="223"/>
      <c r="D288" s="224" t="s">
        <v>77</v>
      </c>
      <c r="E288" s="236" t="s">
        <v>596</v>
      </c>
      <c r="F288" s="236" t="s">
        <v>597</v>
      </c>
      <c r="G288" s="223"/>
      <c r="H288" s="223"/>
      <c r="I288" s="226"/>
      <c r="J288" s="237">
        <f>BK288</f>
        <v>0</v>
      </c>
      <c r="K288" s="223"/>
      <c r="L288" s="228"/>
      <c r="M288" s="229"/>
      <c r="N288" s="230"/>
      <c r="O288" s="230"/>
      <c r="P288" s="231">
        <f>SUM(P289:P291)</f>
        <v>0</v>
      </c>
      <c r="Q288" s="230"/>
      <c r="R288" s="231">
        <f>SUM(R289:R291)</f>
        <v>0</v>
      </c>
      <c r="S288" s="230"/>
      <c r="T288" s="232">
        <f>SUM(T289:T291)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33" t="s">
        <v>86</v>
      </c>
      <c r="AT288" s="234" t="s">
        <v>77</v>
      </c>
      <c r="AU288" s="234" t="s">
        <v>86</v>
      </c>
      <c r="AY288" s="233" t="s">
        <v>126</v>
      </c>
      <c r="BK288" s="235">
        <f>SUM(BK289:BK291)</f>
        <v>0</v>
      </c>
    </row>
    <row r="289" s="2" customFormat="1" ht="33" customHeight="1">
      <c r="A289" s="37"/>
      <c r="B289" s="38"/>
      <c r="C289" s="238" t="s">
        <v>371</v>
      </c>
      <c r="D289" s="238" t="s">
        <v>159</v>
      </c>
      <c r="E289" s="239" t="s">
        <v>599</v>
      </c>
      <c r="F289" s="240" t="s">
        <v>600</v>
      </c>
      <c r="G289" s="241" t="s">
        <v>261</v>
      </c>
      <c r="H289" s="242">
        <v>163.846</v>
      </c>
      <c r="I289" s="243"/>
      <c r="J289" s="244">
        <f>ROUND(I289*H289,2)</f>
        <v>0</v>
      </c>
      <c r="K289" s="245"/>
      <c r="L289" s="43"/>
      <c r="M289" s="246" t="s">
        <v>1</v>
      </c>
      <c r="N289" s="247" t="s">
        <v>43</v>
      </c>
      <c r="O289" s="90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03" t="s">
        <v>127</v>
      </c>
      <c r="AT289" s="203" t="s">
        <v>159</v>
      </c>
      <c r="AU289" s="203" t="s">
        <v>88</v>
      </c>
      <c r="AY289" s="16" t="s">
        <v>126</v>
      </c>
      <c r="BE289" s="204">
        <f>IF(N289="základní",J289,0)</f>
        <v>0</v>
      </c>
      <c r="BF289" s="204">
        <f>IF(N289="snížená",J289,0)</f>
        <v>0</v>
      </c>
      <c r="BG289" s="204">
        <f>IF(N289="zákl. přenesená",J289,0)</f>
        <v>0</v>
      </c>
      <c r="BH289" s="204">
        <f>IF(N289="sníž. přenesená",J289,0)</f>
        <v>0</v>
      </c>
      <c r="BI289" s="204">
        <f>IF(N289="nulová",J289,0)</f>
        <v>0</v>
      </c>
      <c r="BJ289" s="16" t="s">
        <v>86</v>
      </c>
      <c r="BK289" s="204">
        <f>ROUND(I289*H289,2)</f>
        <v>0</v>
      </c>
      <c r="BL289" s="16" t="s">
        <v>127</v>
      </c>
      <c r="BM289" s="203" t="s">
        <v>601</v>
      </c>
    </row>
    <row r="290" s="2" customFormat="1" ht="33" customHeight="1">
      <c r="A290" s="37"/>
      <c r="B290" s="38"/>
      <c r="C290" s="238" t="s">
        <v>376</v>
      </c>
      <c r="D290" s="238" t="s">
        <v>159</v>
      </c>
      <c r="E290" s="239" t="s">
        <v>603</v>
      </c>
      <c r="F290" s="240" t="s">
        <v>604</v>
      </c>
      <c r="G290" s="241" t="s">
        <v>261</v>
      </c>
      <c r="H290" s="242">
        <v>163.846</v>
      </c>
      <c r="I290" s="243"/>
      <c r="J290" s="244">
        <f>ROUND(I290*H290,2)</f>
        <v>0</v>
      </c>
      <c r="K290" s="245"/>
      <c r="L290" s="43"/>
      <c r="M290" s="246" t="s">
        <v>1</v>
      </c>
      <c r="N290" s="247" t="s">
        <v>43</v>
      </c>
      <c r="O290" s="90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03" t="s">
        <v>127</v>
      </c>
      <c r="AT290" s="203" t="s">
        <v>159</v>
      </c>
      <c r="AU290" s="203" t="s">
        <v>88</v>
      </c>
      <c r="AY290" s="16" t="s">
        <v>126</v>
      </c>
      <c r="BE290" s="204">
        <f>IF(N290="základní",J290,0)</f>
        <v>0</v>
      </c>
      <c r="BF290" s="204">
        <f>IF(N290="snížená",J290,0)</f>
        <v>0</v>
      </c>
      <c r="BG290" s="204">
        <f>IF(N290="zákl. přenesená",J290,0)</f>
        <v>0</v>
      </c>
      <c r="BH290" s="204">
        <f>IF(N290="sníž. přenesená",J290,0)</f>
        <v>0</v>
      </c>
      <c r="BI290" s="204">
        <f>IF(N290="nulová",J290,0)</f>
        <v>0</v>
      </c>
      <c r="BJ290" s="16" t="s">
        <v>86</v>
      </c>
      <c r="BK290" s="204">
        <f>ROUND(I290*H290,2)</f>
        <v>0</v>
      </c>
      <c r="BL290" s="16" t="s">
        <v>127</v>
      </c>
      <c r="BM290" s="203" t="s">
        <v>605</v>
      </c>
    </row>
    <row r="291" s="2" customFormat="1" ht="33" customHeight="1">
      <c r="A291" s="37"/>
      <c r="B291" s="38"/>
      <c r="C291" s="238" t="s">
        <v>381</v>
      </c>
      <c r="D291" s="238" t="s">
        <v>159</v>
      </c>
      <c r="E291" s="239" t="s">
        <v>607</v>
      </c>
      <c r="F291" s="240" t="s">
        <v>608</v>
      </c>
      <c r="G291" s="241" t="s">
        <v>261</v>
      </c>
      <c r="H291" s="242">
        <v>163.846</v>
      </c>
      <c r="I291" s="243"/>
      <c r="J291" s="244">
        <f>ROUND(I291*H291,2)</f>
        <v>0</v>
      </c>
      <c r="K291" s="245"/>
      <c r="L291" s="43"/>
      <c r="M291" s="246" t="s">
        <v>1</v>
      </c>
      <c r="N291" s="247" t="s">
        <v>43</v>
      </c>
      <c r="O291" s="90"/>
      <c r="P291" s="201">
        <f>O291*H291</f>
        <v>0</v>
      </c>
      <c r="Q291" s="201">
        <v>0</v>
      </c>
      <c r="R291" s="201">
        <f>Q291*H291</f>
        <v>0</v>
      </c>
      <c r="S291" s="201">
        <v>0</v>
      </c>
      <c r="T291" s="202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03" t="s">
        <v>127</v>
      </c>
      <c r="AT291" s="203" t="s">
        <v>159</v>
      </c>
      <c r="AU291" s="203" t="s">
        <v>88</v>
      </c>
      <c r="AY291" s="16" t="s">
        <v>126</v>
      </c>
      <c r="BE291" s="204">
        <f>IF(N291="základní",J291,0)</f>
        <v>0</v>
      </c>
      <c r="BF291" s="204">
        <f>IF(N291="snížená",J291,0)</f>
        <v>0</v>
      </c>
      <c r="BG291" s="204">
        <f>IF(N291="zákl. přenesená",J291,0)</f>
        <v>0</v>
      </c>
      <c r="BH291" s="204">
        <f>IF(N291="sníž. přenesená",J291,0)</f>
        <v>0</v>
      </c>
      <c r="BI291" s="204">
        <f>IF(N291="nulová",J291,0)</f>
        <v>0</v>
      </c>
      <c r="BJ291" s="16" t="s">
        <v>86</v>
      </c>
      <c r="BK291" s="204">
        <f>ROUND(I291*H291,2)</f>
        <v>0</v>
      </c>
      <c r="BL291" s="16" t="s">
        <v>127</v>
      </c>
      <c r="BM291" s="203" t="s">
        <v>609</v>
      </c>
    </row>
    <row r="292" s="12" customFormat="1" ht="25.92" customHeight="1">
      <c r="A292" s="12"/>
      <c r="B292" s="222"/>
      <c r="C292" s="223"/>
      <c r="D292" s="224" t="s">
        <v>77</v>
      </c>
      <c r="E292" s="225" t="s">
        <v>752</v>
      </c>
      <c r="F292" s="225" t="s">
        <v>753</v>
      </c>
      <c r="G292" s="223"/>
      <c r="H292" s="223"/>
      <c r="I292" s="226"/>
      <c r="J292" s="227">
        <f>BK292</f>
        <v>0</v>
      </c>
      <c r="K292" s="223"/>
      <c r="L292" s="228"/>
      <c r="M292" s="229"/>
      <c r="N292" s="230"/>
      <c r="O292" s="230"/>
      <c r="P292" s="231">
        <f>P293</f>
        <v>0</v>
      </c>
      <c r="Q292" s="230"/>
      <c r="R292" s="231">
        <f>R293</f>
        <v>4.2667445099999997</v>
      </c>
      <c r="S292" s="230"/>
      <c r="T292" s="232">
        <f>T293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33" t="s">
        <v>88</v>
      </c>
      <c r="AT292" s="234" t="s">
        <v>77</v>
      </c>
      <c r="AU292" s="234" t="s">
        <v>78</v>
      </c>
      <c r="AY292" s="233" t="s">
        <v>126</v>
      </c>
      <c r="BK292" s="235">
        <f>BK293</f>
        <v>0</v>
      </c>
    </row>
    <row r="293" s="12" customFormat="1" ht="22.8" customHeight="1">
      <c r="A293" s="12"/>
      <c r="B293" s="222"/>
      <c r="C293" s="223"/>
      <c r="D293" s="224" t="s">
        <v>77</v>
      </c>
      <c r="E293" s="236" t="s">
        <v>754</v>
      </c>
      <c r="F293" s="236" t="s">
        <v>755</v>
      </c>
      <c r="G293" s="223"/>
      <c r="H293" s="223"/>
      <c r="I293" s="226"/>
      <c r="J293" s="237">
        <f>BK293</f>
        <v>0</v>
      </c>
      <c r="K293" s="223"/>
      <c r="L293" s="228"/>
      <c r="M293" s="229"/>
      <c r="N293" s="230"/>
      <c r="O293" s="230"/>
      <c r="P293" s="231">
        <f>SUM(P294:P340)</f>
        <v>0</v>
      </c>
      <c r="Q293" s="230"/>
      <c r="R293" s="231">
        <f>SUM(R294:R340)</f>
        <v>4.2667445099999997</v>
      </c>
      <c r="S293" s="230"/>
      <c r="T293" s="232">
        <f>SUM(T294:T340)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33" t="s">
        <v>88</v>
      </c>
      <c r="AT293" s="234" t="s">
        <v>77</v>
      </c>
      <c r="AU293" s="234" t="s">
        <v>86</v>
      </c>
      <c r="AY293" s="233" t="s">
        <v>126</v>
      </c>
      <c r="BK293" s="235">
        <f>SUM(BK294:BK340)</f>
        <v>0</v>
      </c>
    </row>
    <row r="294" s="2" customFormat="1" ht="21.75" customHeight="1">
      <c r="A294" s="37"/>
      <c r="B294" s="38"/>
      <c r="C294" s="238" t="s">
        <v>386</v>
      </c>
      <c r="D294" s="238" t="s">
        <v>159</v>
      </c>
      <c r="E294" s="239" t="s">
        <v>756</v>
      </c>
      <c r="F294" s="240" t="s">
        <v>757</v>
      </c>
      <c r="G294" s="241" t="s">
        <v>288</v>
      </c>
      <c r="H294" s="242">
        <v>4057.1990000000001</v>
      </c>
      <c r="I294" s="243"/>
      <c r="J294" s="244">
        <f>ROUND(I294*H294,2)</f>
        <v>0</v>
      </c>
      <c r="K294" s="245"/>
      <c r="L294" s="43"/>
      <c r="M294" s="246" t="s">
        <v>1</v>
      </c>
      <c r="N294" s="247" t="s">
        <v>43</v>
      </c>
      <c r="O294" s="90"/>
      <c r="P294" s="201">
        <f>O294*H294</f>
        <v>0</v>
      </c>
      <c r="Q294" s="201">
        <v>5.0000000000000002E-05</v>
      </c>
      <c r="R294" s="201">
        <f>Q294*H294</f>
        <v>0.20285995000000001</v>
      </c>
      <c r="S294" s="201">
        <v>0</v>
      </c>
      <c r="T294" s="202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03" t="s">
        <v>249</v>
      </c>
      <c r="AT294" s="203" t="s">
        <v>159</v>
      </c>
      <c r="AU294" s="203" t="s">
        <v>88</v>
      </c>
      <c r="AY294" s="16" t="s">
        <v>126</v>
      </c>
      <c r="BE294" s="204">
        <f>IF(N294="základní",J294,0)</f>
        <v>0</v>
      </c>
      <c r="BF294" s="204">
        <f>IF(N294="snížená",J294,0)</f>
        <v>0</v>
      </c>
      <c r="BG294" s="204">
        <f>IF(N294="zákl. přenesená",J294,0)</f>
        <v>0</v>
      </c>
      <c r="BH294" s="204">
        <f>IF(N294="sníž. přenesená",J294,0)</f>
        <v>0</v>
      </c>
      <c r="BI294" s="204">
        <f>IF(N294="nulová",J294,0)</f>
        <v>0</v>
      </c>
      <c r="BJ294" s="16" t="s">
        <v>86</v>
      </c>
      <c r="BK294" s="204">
        <f>ROUND(I294*H294,2)</f>
        <v>0</v>
      </c>
      <c r="BL294" s="16" t="s">
        <v>249</v>
      </c>
      <c r="BM294" s="203" t="s">
        <v>758</v>
      </c>
    </row>
    <row r="295" s="13" customFormat="1">
      <c r="A295" s="13"/>
      <c r="B295" s="248"/>
      <c r="C295" s="249"/>
      <c r="D295" s="250" t="s">
        <v>164</v>
      </c>
      <c r="E295" s="251" t="s">
        <v>1</v>
      </c>
      <c r="F295" s="252" t="s">
        <v>759</v>
      </c>
      <c r="G295" s="249"/>
      <c r="H295" s="253">
        <v>1885</v>
      </c>
      <c r="I295" s="254"/>
      <c r="J295" s="249"/>
      <c r="K295" s="249"/>
      <c r="L295" s="255"/>
      <c r="M295" s="256"/>
      <c r="N295" s="257"/>
      <c r="O295" s="257"/>
      <c r="P295" s="257"/>
      <c r="Q295" s="257"/>
      <c r="R295" s="257"/>
      <c r="S295" s="257"/>
      <c r="T295" s="25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9" t="s">
        <v>164</v>
      </c>
      <c r="AU295" s="259" t="s">
        <v>88</v>
      </c>
      <c r="AV295" s="13" t="s">
        <v>88</v>
      </c>
      <c r="AW295" s="13" t="s">
        <v>34</v>
      </c>
      <c r="AX295" s="13" t="s">
        <v>78</v>
      </c>
      <c r="AY295" s="259" t="s">
        <v>126</v>
      </c>
    </row>
    <row r="296" s="13" customFormat="1">
      <c r="A296" s="13"/>
      <c r="B296" s="248"/>
      <c r="C296" s="249"/>
      <c r="D296" s="250" t="s">
        <v>164</v>
      </c>
      <c r="E296" s="251" t="s">
        <v>1</v>
      </c>
      <c r="F296" s="252" t="s">
        <v>760</v>
      </c>
      <c r="G296" s="249"/>
      <c r="H296" s="253">
        <v>48.664000000000001</v>
      </c>
      <c r="I296" s="254"/>
      <c r="J296" s="249"/>
      <c r="K296" s="249"/>
      <c r="L296" s="255"/>
      <c r="M296" s="256"/>
      <c r="N296" s="257"/>
      <c r="O296" s="257"/>
      <c r="P296" s="257"/>
      <c r="Q296" s="257"/>
      <c r="R296" s="257"/>
      <c r="S296" s="257"/>
      <c r="T296" s="25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9" t="s">
        <v>164</v>
      </c>
      <c r="AU296" s="259" t="s">
        <v>88</v>
      </c>
      <c r="AV296" s="13" t="s">
        <v>88</v>
      </c>
      <c r="AW296" s="13" t="s">
        <v>34</v>
      </c>
      <c r="AX296" s="13" t="s">
        <v>78</v>
      </c>
      <c r="AY296" s="259" t="s">
        <v>126</v>
      </c>
    </row>
    <row r="297" s="13" customFormat="1">
      <c r="A297" s="13"/>
      <c r="B297" s="248"/>
      <c r="C297" s="249"/>
      <c r="D297" s="250" t="s">
        <v>164</v>
      </c>
      <c r="E297" s="251" t="s">
        <v>1</v>
      </c>
      <c r="F297" s="252" t="s">
        <v>761</v>
      </c>
      <c r="G297" s="249"/>
      <c r="H297" s="253">
        <v>232.66800000000001</v>
      </c>
      <c r="I297" s="254"/>
      <c r="J297" s="249"/>
      <c r="K297" s="249"/>
      <c r="L297" s="255"/>
      <c r="M297" s="256"/>
      <c r="N297" s="257"/>
      <c r="O297" s="257"/>
      <c r="P297" s="257"/>
      <c r="Q297" s="257"/>
      <c r="R297" s="257"/>
      <c r="S297" s="257"/>
      <c r="T297" s="258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9" t="s">
        <v>164</v>
      </c>
      <c r="AU297" s="259" t="s">
        <v>88</v>
      </c>
      <c r="AV297" s="13" t="s">
        <v>88</v>
      </c>
      <c r="AW297" s="13" t="s">
        <v>34</v>
      </c>
      <c r="AX297" s="13" t="s">
        <v>78</v>
      </c>
      <c r="AY297" s="259" t="s">
        <v>126</v>
      </c>
    </row>
    <row r="298" s="13" customFormat="1">
      <c r="A298" s="13"/>
      <c r="B298" s="248"/>
      <c r="C298" s="249"/>
      <c r="D298" s="250" t="s">
        <v>164</v>
      </c>
      <c r="E298" s="251" t="s">
        <v>1</v>
      </c>
      <c r="F298" s="252" t="s">
        <v>762</v>
      </c>
      <c r="G298" s="249"/>
      <c r="H298" s="253">
        <v>71.097999999999999</v>
      </c>
      <c r="I298" s="254"/>
      <c r="J298" s="249"/>
      <c r="K298" s="249"/>
      <c r="L298" s="255"/>
      <c r="M298" s="256"/>
      <c r="N298" s="257"/>
      <c r="O298" s="257"/>
      <c r="P298" s="257"/>
      <c r="Q298" s="257"/>
      <c r="R298" s="257"/>
      <c r="S298" s="257"/>
      <c r="T298" s="25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9" t="s">
        <v>164</v>
      </c>
      <c r="AU298" s="259" t="s">
        <v>88</v>
      </c>
      <c r="AV298" s="13" t="s">
        <v>88</v>
      </c>
      <c r="AW298" s="13" t="s">
        <v>34</v>
      </c>
      <c r="AX298" s="13" t="s">
        <v>78</v>
      </c>
      <c r="AY298" s="259" t="s">
        <v>126</v>
      </c>
    </row>
    <row r="299" s="13" customFormat="1">
      <c r="A299" s="13"/>
      <c r="B299" s="248"/>
      <c r="C299" s="249"/>
      <c r="D299" s="250" t="s">
        <v>164</v>
      </c>
      <c r="E299" s="251" t="s">
        <v>1</v>
      </c>
      <c r="F299" s="252" t="s">
        <v>763</v>
      </c>
      <c r="G299" s="249"/>
      <c r="H299" s="253">
        <v>576.375</v>
      </c>
      <c r="I299" s="254"/>
      <c r="J299" s="249"/>
      <c r="K299" s="249"/>
      <c r="L299" s="255"/>
      <c r="M299" s="256"/>
      <c r="N299" s="257"/>
      <c r="O299" s="257"/>
      <c r="P299" s="257"/>
      <c r="Q299" s="257"/>
      <c r="R299" s="257"/>
      <c r="S299" s="257"/>
      <c r="T299" s="25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59" t="s">
        <v>164</v>
      </c>
      <c r="AU299" s="259" t="s">
        <v>88</v>
      </c>
      <c r="AV299" s="13" t="s">
        <v>88</v>
      </c>
      <c r="AW299" s="13" t="s">
        <v>34</v>
      </c>
      <c r="AX299" s="13" t="s">
        <v>78</v>
      </c>
      <c r="AY299" s="259" t="s">
        <v>126</v>
      </c>
    </row>
    <row r="300" s="13" customFormat="1">
      <c r="A300" s="13"/>
      <c r="B300" s="248"/>
      <c r="C300" s="249"/>
      <c r="D300" s="250" t="s">
        <v>164</v>
      </c>
      <c r="E300" s="251" t="s">
        <v>1</v>
      </c>
      <c r="F300" s="252" t="s">
        <v>764</v>
      </c>
      <c r="G300" s="249"/>
      <c r="H300" s="253">
        <v>17.696000000000002</v>
      </c>
      <c r="I300" s="254"/>
      <c r="J300" s="249"/>
      <c r="K300" s="249"/>
      <c r="L300" s="255"/>
      <c r="M300" s="256"/>
      <c r="N300" s="257"/>
      <c r="O300" s="257"/>
      <c r="P300" s="257"/>
      <c r="Q300" s="257"/>
      <c r="R300" s="257"/>
      <c r="S300" s="257"/>
      <c r="T300" s="25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9" t="s">
        <v>164</v>
      </c>
      <c r="AU300" s="259" t="s">
        <v>88</v>
      </c>
      <c r="AV300" s="13" t="s">
        <v>88</v>
      </c>
      <c r="AW300" s="13" t="s">
        <v>34</v>
      </c>
      <c r="AX300" s="13" t="s">
        <v>78</v>
      </c>
      <c r="AY300" s="259" t="s">
        <v>126</v>
      </c>
    </row>
    <row r="301" s="13" customFormat="1">
      <c r="A301" s="13"/>
      <c r="B301" s="248"/>
      <c r="C301" s="249"/>
      <c r="D301" s="250" t="s">
        <v>164</v>
      </c>
      <c r="E301" s="251" t="s">
        <v>1</v>
      </c>
      <c r="F301" s="252" t="s">
        <v>765</v>
      </c>
      <c r="G301" s="249"/>
      <c r="H301" s="253">
        <v>53.549999999999997</v>
      </c>
      <c r="I301" s="254"/>
      <c r="J301" s="249"/>
      <c r="K301" s="249"/>
      <c r="L301" s="255"/>
      <c r="M301" s="256"/>
      <c r="N301" s="257"/>
      <c r="O301" s="257"/>
      <c r="P301" s="257"/>
      <c r="Q301" s="257"/>
      <c r="R301" s="257"/>
      <c r="S301" s="257"/>
      <c r="T301" s="25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9" t="s">
        <v>164</v>
      </c>
      <c r="AU301" s="259" t="s">
        <v>88</v>
      </c>
      <c r="AV301" s="13" t="s">
        <v>88</v>
      </c>
      <c r="AW301" s="13" t="s">
        <v>34</v>
      </c>
      <c r="AX301" s="13" t="s">
        <v>78</v>
      </c>
      <c r="AY301" s="259" t="s">
        <v>126</v>
      </c>
    </row>
    <row r="302" s="13" customFormat="1">
      <c r="A302" s="13"/>
      <c r="B302" s="248"/>
      <c r="C302" s="249"/>
      <c r="D302" s="250" t="s">
        <v>164</v>
      </c>
      <c r="E302" s="251" t="s">
        <v>1</v>
      </c>
      <c r="F302" s="252" t="s">
        <v>766</v>
      </c>
      <c r="G302" s="249"/>
      <c r="H302" s="253">
        <v>19.210000000000001</v>
      </c>
      <c r="I302" s="254"/>
      <c r="J302" s="249"/>
      <c r="K302" s="249"/>
      <c r="L302" s="255"/>
      <c r="M302" s="256"/>
      <c r="N302" s="257"/>
      <c r="O302" s="257"/>
      <c r="P302" s="257"/>
      <c r="Q302" s="257"/>
      <c r="R302" s="257"/>
      <c r="S302" s="257"/>
      <c r="T302" s="258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9" t="s">
        <v>164</v>
      </c>
      <c r="AU302" s="259" t="s">
        <v>88</v>
      </c>
      <c r="AV302" s="13" t="s">
        <v>88</v>
      </c>
      <c r="AW302" s="13" t="s">
        <v>34</v>
      </c>
      <c r="AX302" s="13" t="s">
        <v>78</v>
      </c>
      <c r="AY302" s="259" t="s">
        <v>126</v>
      </c>
    </row>
    <row r="303" s="13" customFormat="1">
      <c r="A303" s="13"/>
      <c r="B303" s="248"/>
      <c r="C303" s="249"/>
      <c r="D303" s="250" t="s">
        <v>164</v>
      </c>
      <c r="E303" s="251" t="s">
        <v>1</v>
      </c>
      <c r="F303" s="252" t="s">
        <v>767</v>
      </c>
      <c r="G303" s="249"/>
      <c r="H303" s="253">
        <v>541.93799999999999</v>
      </c>
      <c r="I303" s="254"/>
      <c r="J303" s="249"/>
      <c r="K303" s="249"/>
      <c r="L303" s="255"/>
      <c r="M303" s="256"/>
      <c r="N303" s="257"/>
      <c r="O303" s="257"/>
      <c r="P303" s="257"/>
      <c r="Q303" s="257"/>
      <c r="R303" s="257"/>
      <c r="S303" s="257"/>
      <c r="T303" s="258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59" t="s">
        <v>164</v>
      </c>
      <c r="AU303" s="259" t="s">
        <v>88</v>
      </c>
      <c r="AV303" s="13" t="s">
        <v>88</v>
      </c>
      <c r="AW303" s="13" t="s">
        <v>34</v>
      </c>
      <c r="AX303" s="13" t="s">
        <v>78</v>
      </c>
      <c r="AY303" s="259" t="s">
        <v>126</v>
      </c>
    </row>
    <row r="304" s="13" customFormat="1">
      <c r="A304" s="13"/>
      <c r="B304" s="248"/>
      <c r="C304" s="249"/>
      <c r="D304" s="250" t="s">
        <v>164</v>
      </c>
      <c r="E304" s="251" t="s">
        <v>1</v>
      </c>
      <c r="F304" s="252" t="s">
        <v>768</v>
      </c>
      <c r="G304" s="249"/>
      <c r="H304" s="253">
        <v>18.526</v>
      </c>
      <c r="I304" s="254"/>
      <c r="J304" s="249"/>
      <c r="K304" s="249"/>
      <c r="L304" s="255"/>
      <c r="M304" s="256"/>
      <c r="N304" s="257"/>
      <c r="O304" s="257"/>
      <c r="P304" s="257"/>
      <c r="Q304" s="257"/>
      <c r="R304" s="257"/>
      <c r="S304" s="257"/>
      <c r="T304" s="25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59" t="s">
        <v>164</v>
      </c>
      <c r="AU304" s="259" t="s">
        <v>88</v>
      </c>
      <c r="AV304" s="13" t="s">
        <v>88</v>
      </c>
      <c r="AW304" s="13" t="s">
        <v>34</v>
      </c>
      <c r="AX304" s="13" t="s">
        <v>78</v>
      </c>
      <c r="AY304" s="259" t="s">
        <v>126</v>
      </c>
    </row>
    <row r="305" s="13" customFormat="1">
      <c r="A305" s="13"/>
      <c r="B305" s="248"/>
      <c r="C305" s="249"/>
      <c r="D305" s="250" t="s">
        <v>164</v>
      </c>
      <c r="E305" s="251" t="s">
        <v>1</v>
      </c>
      <c r="F305" s="252" t="s">
        <v>769</v>
      </c>
      <c r="G305" s="249"/>
      <c r="H305" s="253">
        <v>17.664000000000001</v>
      </c>
      <c r="I305" s="254"/>
      <c r="J305" s="249"/>
      <c r="K305" s="249"/>
      <c r="L305" s="255"/>
      <c r="M305" s="256"/>
      <c r="N305" s="257"/>
      <c r="O305" s="257"/>
      <c r="P305" s="257"/>
      <c r="Q305" s="257"/>
      <c r="R305" s="257"/>
      <c r="S305" s="257"/>
      <c r="T305" s="258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9" t="s">
        <v>164</v>
      </c>
      <c r="AU305" s="259" t="s">
        <v>88</v>
      </c>
      <c r="AV305" s="13" t="s">
        <v>88</v>
      </c>
      <c r="AW305" s="13" t="s">
        <v>34</v>
      </c>
      <c r="AX305" s="13" t="s">
        <v>78</v>
      </c>
      <c r="AY305" s="259" t="s">
        <v>126</v>
      </c>
    </row>
    <row r="306" s="13" customFormat="1">
      <c r="A306" s="13"/>
      <c r="B306" s="248"/>
      <c r="C306" s="249"/>
      <c r="D306" s="250" t="s">
        <v>164</v>
      </c>
      <c r="E306" s="251" t="s">
        <v>1</v>
      </c>
      <c r="F306" s="252" t="s">
        <v>770</v>
      </c>
      <c r="G306" s="249"/>
      <c r="H306" s="253">
        <v>541.93799999999999</v>
      </c>
      <c r="I306" s="254"/>
      <c r="J306" s="249"/>
      <c r="K306" s="249"/>
      <c r="L306" s="255"/>
      <c r="M306" s="256"/>
      <c r="N306" s="257"/>
      <c r="O306" s="257"/>
      <c r="P306" s="257"/>
      <c r="Q306" s="257"/>
      <c r="R306" s="257"/>
      <c r="S306" s="257"/>
      <c r="T306" s="25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9" t="s">
        <v>164</v>
      </c>
      <c r="AU306" s="259" t="s">
        <v>88</v>
      </c>
      <c r="AV306" s="13" t="s">
        <v>88</v>
      </c>
      <c r="AW306" s="13" t="s">
        <v>34</v>
      </c>
      <c r="AX306" s="13" t="s">
        <v>78</v>
      </c>
      <c r="AY306" s="259" t="s">
        <v>126</v>
      </c>
    </row>
    <row r="307" s="13" customFormat="1">
      <c r="A307" s="13"/>
      <c r="B307" s="248"/>
      <c r="C307" s="249"/>
      <c r="D307" s="250" t="s">
        <v>164</v>
      </c>
      <c r="E307" s="251" t="s">
        <v>1</v>
      </c>
      <c r="F307" s="252" t="s">
        <v>771</v>
      </c>
      <c r="G307" s="249"/>
      <c r="H307" s="253">
        <v>15.208</v>
      </c>
      <c r="I307" s="254"/>
      <c r="J307" s="249"/>
      <c r="K307" s="249"/>
      <c r="L307" s="255"/>
      <c r="M307" s="256"/>
      <c r="N307" s="257"/>
      <c r="O307" s="257"/>
      <c r="P307" s="257"/>
      <c r="Q307" s="257"/>
      <c r="R307" s="257"/>
      <c r="S307" s="257"/>
      <c r="T307" s="25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9" t="s">
        <v>164</v>
      </c>
      <c r="AU307" s="259" t="s">
        <v>88</v>
      </c>
      <c r="AV307" s="13" t="s">
        <v>88</v>
      </c>
      <c r="AW307" s="13" t="s">
        <v>34</v>
      </c>
      <c r="AX307" s="13" t="s">
        <v>78</v>
      </c>
      <c r="AY307" s="259" t="s">
        <v>126</v>
      </c>
    </row>
    <row r="308" s="13" customFormat="1">
      <c r="A308" s="13"/>
      <c r="B308" s="248"/>
      <c r="C308" s="249"/>
      <c r="D308" s="250" t="s">
        <v>164</v>
      </c>
      <c r="E308" s="251" t="s">
        <v>1</v>
      </c>
      <c r="F308" s="252" t="s">
        <v>772</v>
      </c>
      <c r="G308" s="249"/>
      <c r="H308" s="253">
        <v>17.664000000000001</v>
      </c>
      <c r="I308" s="254"/>
      <c r="J308" s="249"/>
      <c r="K308" s="249"/>
      <c r="L308" s="255"/>
      <c r="M308" s="256"/>
      <c r="N308" s="257"/>
      <c r="O308" s="257"/>
      <c r="P308" s="257"/>
      <c r="Q308" s="257"/>
      <c r="R308" s="257"/>
      <c r="S308" s="257"/>
      <c r="T308" s="258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9" t="s">
        <v>164</v>
      </c>
      <c r="AU308" s="259" t="s">
        <v>88</v>
      </c>
      <c r="AV308" s="13" t="s">
        <v>88</v>
      </c>
      <c r="AW308" s="13" t="s">
        <v>34</v>
      </c>
      <c r="AX308" s="13" t="s">
        <v>78</v>
      </c>
      <c r="AY308" s="259" t="s">
        <v>126</v>
      </c>
    </row>
    <row r="309" s="14" customFormat="1">
      <c r="A309" s="14"/>
      <c r="B309" s="260"/>
      <c r="C309" s="261"/>
      <c r="D309" s="250" t="s">
        <v>164</v>
      </c>
      <c r="E309" s="262" t="s">
        <v>1</v>
      </c>
      <c r="F309" s="263" t="s">
        <v>173</v>
      </c>
      <c r="G309" s="261"/>
      <c r="H309" s="264">
        <v>4057.1990000000005</v>
      </c>
      <c r="I309" s="265"/>
      <c r="J309" s="261"/>
      <c r="K309" s="261"/>
      <c r="L309" s="266"/>
      <c r="M309" s="267"/>
      <c r="N309" s="268"/>
      <c r="O309" s="268"/>
      <c r="P309" s="268"/>
      <c r="Q309" s="268"/>
      <c r="R309" s="268"/>
      <c r="S309" s="268"/>
      <c r="T309" s="269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70" t="s">
        <v>164</v>
      </c>
      <c r="AU309" s="270" t="s">
        <v>88</v>
      </c>
      <c r="AV309" s="14" t="s">
        <v>127</v>
      </c>
      <c r="AW309" s="14" t="s">
        <v>34</v>
      </c>
      <c r="AX309" s="14" t="s">
        <v>86</v>
      </c>
      <c r="AY309" s="270" t="s">
        <v>126</v>
      </c>
    </row>
    <row r="310" s="2" customFormat="1" ht="21.75" customHeight="1">
      <c r="A310" s="37"/>
      <c r="B310" s="38"/>
      <c r="C310" s="190" t="s">
        <v>392</v>
      </c>
      <c r="D310" s="190" t="s">
        <v>122</v>
      </c>
      <c r="E310" s="191" t="s">
        <v>773</v>
      </c>
      <c r="F310" s="192" t="s">
        <v>774</v>
      </c>
      <c r="G310" s="193" t="s">
        <v>162</v>
      </c>
      <c r="H310" s="194">
        <v>78.522000000000006</v>
      </c>
      <c r="I310" s="195"/>
      <c r="J310" s="196">
        <f>ROUND(I310*H310,2)</f>
        <v>0</v>
      </c>
      <c r="K310" s="197"/>
      <c r="L310" s="198"/>
      <c r="M310" s="199" t="s">
        <v>1</v>
      </c>
      <c r="N310" s="200" t="s">
        <v>43</v>
      </c>
      <c r="O310" s="90"/>
      <c r="P310" s="201">
        <f>O310*H310</f>
        <v>0</v>
      </c>
      <c r="Q310" s="201">
        <v>0.0018</v>
      </c>
      <c r="R310" s="201">
        <f>Q310*H310</f>
        <v>0.14133960000000001</v>
      </c>
      <c r="S310" s="201">
        <v>0</v>
      </c>
      <c r="T310" s="202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03" t="s">
        <v>328</v>
      </c>
      <c r="AT310" s="203" t="s">
        <v>122</v>
      </c>
      <c r="AU310" s="203" t="s">
        <v>88</v>
      </c>
      <c r="AY310" s="16" t="s">
        <v>126</v>
      </c>
      <c r="BE310" s="204">
        <f>IF(N310="základní",J310,0)</f>
        <v>0</v>
      </c>
      <c r="BF310" s="204">
        <f>IF(N310="snížená",J310,0)</f>
        <v>0</v>
      </c>
      <c r="BG310" s="204">
        <f>IF(N310="zákl. přenesená",J310,0)</f>
        <v>0</v>
      </c>
      <c r="BH310" s="204">
        <f>IF(N310="sníž. přenesená",J310,0)</f>
        <v>0</v>
      </c>
      <c r="BI310" s="204">
        <f>IF(N310="nulová",J310,0)</f>
        <v>0</v>
      </c>
      <c r="BJ310" s="16" t="s">
        <v>86</v>
      </c>
      <c r="BK310" s="204">
        <f>ROUND(I310*H310,2)</f>
        <v>0</v>
      </c>
      <c r="BL310" s="16" t="s">
        <v>249</v>
      </c>
      <c r="BM310" s="203" t="s">
        <v>775</v>
      </c>
    </row>
    <row r="311" s="2" customFormat="1">
      <c r="A311" s="37"/>
      <c r="B311" s="38"/>
      <c r="C311" s="39"/>
      <c r="D311" s="250" t="s">
        <v>564</v>
      </c>
      <c r="E311" s="39"/>
      <c r="F311" s="271" t="s">
        <v>776</v>
      </c>
      <c r="G311" s="39"/>
      <c r="H311" s="39"/>
      <c r="I311" s="272"/>
      <c r="J311" s="39"/>
      <c r="K311" s="39"/>
      <c r="L311" s="43"/>
      <c r="M311" s="273"/>
      <c r="N311" s="274"/>
      <c r="O311" s="90"/>
      <c r="P311" s="90"/>
      <c r="Q311" s="90"/>
      <c r="R311" s="90"/>
      <c r="S311" s="90"/>
      <c r="T311" s="91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T311" s="16" t="s">
        <v>564</v>
      </c>
      <c r="AU311" s="16" t="s">
        <v>88</v>
      </c>
    </row>
    <row r="312" s="13" customFormat="1">
      <c r="A312" s="13"/>
      <c r="B312" s="248"/>
      <c r="C312" s="249"/>
      <c r="D312" s="250" t="s">
        <v>164</v>
      </c>
      <c r="E312" s="251" t="s">
        <v>1</v>
      </c>
      <c r="F312" s="252" t="s">
        <v>777</v>
      </c>
      <c r="G312" s="249"/>
      <c r="H312" s="253">
        <v>44.436</v>
      </c>
      <c r="I312" s="254"/>
      <c r="J312" s="249"/>
      <c r="K312" s="249"/>
      <c r="L312" s="255"/>
      <c r="M312" s="256"/>
      <c r="N312" s="257"/>
      <c r="O312" s="257"/>
      <c r="P312" s="257"/>
      <c r="Q312" s="257"/>
      <c r="R312" s="257"/>
      <c r="S312" s="257"/>
      <c r="T312" s="258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59" t="s">
        <v>164</v>
      </c>
      <c r="AU312" s="259" t="s">
        <v>88</v>
      </c>
      <c r="AV312" s="13" t="s">
        <v>88</v>
      </c>
      <c r="AW312" s="13" t="s">
        <v>34</v>
      </c>
      <c r="AX312" s="13" t="s">
        <v>78</v>
      </c>
      <c r="AY312" s="259" t="s">
        <v>126</v>
      </c>
    </row>
    <row r="313" s="13" customFormat="1">
      <c r="A313" s="13"/>
      <c r="B313" s="248"/>
      <c r="C313" s="249"/>
      <c r="D313" s="250" t="s">
        <v>164</v>
      </c>
      <c r="E313" s="251" t="s">
        <v>1</v>
      </c>
      <c r="F313" s="252" t="s">
        <v>778</v>
      </c>
      <c r="G313" s="249"/>
      <c r="H313" s="253">
        <v>12.006</v>
      </c>
      <c r="I313" s="254"/>
      <c r="J313" s="249"/>
      <c r="K313" s="249"/>
      <c r="L313" s="255"/>
      <c r="M313" s="256"/>
      <c r="N313" s="257"/>
      <c r="O313" s="257"/>
      <c r="P313" s="257"/>
      <c r="Q313" s="257"/>
      <c r="R313" s="257"/>
      <c r="S313" s="257"/>
      <c r="T313" s="258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9" t="s">
        <v>164</v>
      </c>
      <c r="AU313" s="259" t="s">
        <v>88</v>
      </c>
      <c r="AV313" s="13" t="s">
        <v>88</v>
      </c>
      <c r="AW313" s="13" t="s">
        <v>34</v>
      </c>
      <c r="AX313" s="13" t="s">
        <v>78</v>
      </c>
      <c r="AY313" s="259" t="s">
        <v>126</v>
      </c>
    </row>
    <row r="314" s="13" customFormat="1">
      <c r="A314" s="13"/>
      <c r="B314" s="248"/>
      <c r="C314" s="249"/>
      <c r="D314" s="250" t="s">
        <v>164</v>
      </c>
      <c r="E314" s="251" t="s">
        <v>1</v>
      </c>
      <c r="F314" s="252" t="s">
        <v>779</v>
      </c>
      <c r="G314" s="249"/>
      <c r="H314" s="253">
        <v>11.039999999999999</v>
      </c>
      <c r="I314" s="254"/>
      <c r="J314" s="249"/>
      <c r="K314" s="249"/>
      <c r="L314" s="255"/>
      <c r="M314" s="256"/>
      <c r="N314" s="257"/>
      <c r="O314" s="257"/>
      <c r="P314" s="257"/>
      <c r="Q314" s="257"/>
      <c r="R314" s="257"/>
      <c r="S314" s="257"/>
      <c r="T314" s="258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9" t="s">
        <v>164</v>
      </c>
      <c r="AU314" s="259" t="s">
        <v>88</v>
      </c>
      <c r="AV314" s="13" t="s">
        <v>88</v>
      </c>
      <c r="AW314" s="13" t="s">
        <v>34</v>
      </c>
      <c r="AX314" s="13" t="s">
        <v>78</v>
      </c>
      <c r="AY314" s="259" t="s">
        <v>126</v>
      </c>
    </row>
    <row r="315" s="13" customFormat="1">
      <c r="A315" s="13"/>
      <c r="B315" s="248"/>
      <c r="C315" s="249"/>
      <c r="D315" s="250" t="s">
        <v>164</v>
      </c>
      <c r="E315" s="251" t="s">
        <v>1</v>
      </c>
      <c r="F315" s="252" t="s">
        <v>780</v>
      </c>
      <c r="G315" s="249"/>
      <c r="H315" s="253">
        <v>11.039999999999999</v>
      </c>
      <c r="I315" s="254"/>
      <c r="J315" s="249"/>
      <c r="K315" s="249"/>
      <c r="L315" s="255"/>
      <c r="M315" s="256"/>
      <c r="N315" s="257"/>
      <c r="O315" s="257"/>
      <c r="P315" s="257"/>
      <c r="Q315" s="257"/>
      <c r="R315" s="257"/>
      <c r="S315" s="257"/>
      <c r="T315" s="258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59" t="s">
        <v>164</v>
      </c>
      <c r="AU315" s="259" t="s">
        <v>88</v>
      </c>
      <c r="AV315" s="13" t="s">
        <v>88</v>
      </c>
      <c r="AW315" s="13" t="s">
        <v>34</v>
      </c>
      <c r="AX315" s="13" t="s">
        <v>78</v>
      </c>
      <c r="AY315" s="259" t="s">
        <v>126</v>
      </c>
    </row>
    <row r="316" s="14" customFormat="1">
      <c r="A316" s="14"/>
      <c r="B316" s="260"/>
      <c r="C316" s="261"/>
      <c r="D316" s="250" t="s">
        <v>164</v>
      </c>
      <c r="E316" s="262" t="s">
        <v>1</v>
      </c>
      <c r="F316" s="263" t="s">
        <v>173</v>
      </c>
      <c r="G316" s="261"/>
      <c r="H316" s="264">
        <v>78.521999999999991</v>
      </c>
      <c r="I316" s="265"/>
      <c r="J316" s="261"/>
      <c r="K316" s="261"/>
      <c r="L316" s="266"/>
      <c r="M316" s="267"/>
      <c r="N316" s="268"/>
      <c r="O316" s="268"/>
      <c r="P316" s="268"/>
      <c r="Q316" s="268"/>
      <c r="R316" s="268"/>
      <c r="S316" s="268"/>
      <c r="T316" s="269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70" t="s">
        <v>164</v>
      </c>
      <c r="AU316" s="270" t="s">
        <v>88</v>
      </c>
      <c r="AV316" s="14" t="s">
        <v>127</v>
      </c>
      <c r="AW316" s="14" t="s">
        <v>34</v>
      </c>
      <c r="AX316" s="14" t="s">
        <v>86</v>
      </c>
      <c r="AY316" s="270" t="s">
        <v>126</v>
      </c>
    </row>
    <row r="317" s="2" customFormat="1" ht="21.75" customHeight="1">
      <c r="A317" s="37"/>
      <c r="B317" s="38"/>
      <c r="C317" s="190" t="s">
        <v>396</v>
      </c>
      <c r="D317" s="190" t="s">
        <v>122</v>
      </c>
      <c r="E317" s="191" t="s">
        <v>781</v>
      </c>
      <c r="F317" s="192" t="s">
        <v>782</v>
      </c>
      <c r="G317" s="193" t="s">
        <v>199</v>
      </c>
      <c r="H317" s="194">
        <v>54.207999999999998</v>
      </c>
      <c r="I317" s="195"/>
      <c r="J317" s="196">
        <f>ROUND(I317*H317,2)</f>
        <v>0</v>
      </c>
      <c r="K317" s="197"/>
      <c r="L317" s="198"/>
      <c r="M317" s="199" t="s">
        <v>1</v>
      </c>
      <c r="N317" s="200" t="s">
        <v>43</v>
      </c>
      <c r="O317" s="90"/>
      <c r="P317" s="201">
        <f>O317*H317</f>
        <v>0</v>
      </c>
      <c r="Q317" s="201">
        <v>0.0051200000000000004</v>
      </c>
      <c r="R317" s="201">
        <f>Q317*H317</f>
        <v>0.27754496000000001</v>
      </c>
      <c r="S317" s="201">
        <v>0</v>
      </c>
      <c r="T317" s="202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03" t="s">
        <v>328</v>
      </c>
      <c r="AT317" s="203" t="s">
        <v>122</v>
      </c>
      <c r="AU317" s="203" t="s">
        <v>88</v>
      </c>
      <c r="AY317" s="16" t="s">
        <v>126</v>
      </c>
      <c r="BE317" s="204">
        <f>IF(N317="základní",J317,0)</f>
        <v>0</v>
      </c>
      <c r="BF317" s="204">
        <f>IF(N317="snížená",J317,0)</f>
        <v>0</v>
      </c>
      <c r="BG317" s="204">
        <f>IF(N317="zákl. přenesená",J317,0)</f>
        <v>0</v>
      </c>
      <c r="BH317" s="204">
        <f>IF(N317="sníž. přenesená",J317,0)</f>
        <v>0</v>
      </c>
      <c r="BI317" s="204">
        <f>IF(N317="nulová",J317,0)</f>
        <v>0</v>
      </c>
      <c r="BJ317" s="16" t="s">
        <v>86</v>
      </c>
      <c r="BK317" s="204">
        <f>ROUND(I317*H317,2)</f>
        <v>0</v>
      </c>
      <c r="BL317" s="16" t="s">
        <v>249</v>
      </c>
      <c r="BM317" s="203" t="s">
        <v>783</v>
      </c>
    </row>
    <row r="318" s="13" customFormat="1">
      <c r="A318" s="13"/>
      <c r="B318" s="248"/>
      <c r="C318" s="249"/>
      <c r="D318" s="250" t="s">
        <v>164</v>
      </c>
      <c r="E318" s="251" t="s">
        <v>1</v>
      </c>
      <c r="F318" s="252" t="s">
        <v>784</v>
      </c>
      <c r="G318" s="249"/>
      <c r="H318" s="253">
        <v>44.066000000000002</v>
      </c>
      <c r="I318" s="254"/>
      <c r="J318" s="249"/>
      <c r="K318" s="249"/>
      <c r="L318" s="255"/>
      <c r="M318" s="256"/>
      <c r="N318" s="257"/>
      <c r="O318" s="257"/>
      <c r="P318" s="257"/>
      <c r="Q318" s="257"/>
      <c r="R318" s="257"/>
      <c r="S318" s="257"/>
      <c r="T318" s="258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9" t="s">
        <v>164</v>
      </c>
      <c r="AU318" s="259" t="s">
        <v>88</v>
      </c>
      <c r="AV318" s="13" t="s">
        <v>88</v>
      </c>
      <c r="AW318" s="13" t="s">
        <v>34</v>
      </c>
      <c r="AX318" s="13" t="s">
        <v>78</v>
      </c>
      <c r="AY318" s="259" t="s">
        <v>126</v>
      </c>
    </row>
    <row r="319" s="13" customFormat="1">
      <c r="A319" s="13"/>
      <c r="B319" s="248"/>
      <c r="C319" s="249"/>
      <c r="D319" s="250" t="s">
        <v>164</v>
      </c>
      <c r="E319" s="251" t="s">
        <v>1</v>
      </c>
      <c r="F319" s="252" t="s">
        <v>785</v>
      </c>
      <c r="G319" s="249"/>
      <c r="H319" s="253">
        <v>10.142</v>
      </c>
      <c r="I319" s="254"/>
      <c r="J319" s="249"/>
      <c r="K319" s="249"/>
      <c r="L319" s="255"/>
      <c r="M319" s="256"/>
      <c r="N319" s="257"/>
      <c r="O319" s="257"/>
      <c r="P319" s="257"/>
      <c r="Q319" s="257"/>
      <c r="R319" s="257"/>
      <c r="S319" s="257"/>
      <c r="T319" s="25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9" t="s">
        <v>164</v>
      </c>
      <c r="AU319" s="259" t="s">
        <v>88</v>
      </c>
      <c r="AV319" s="13" t="s">
        <v>88</v>
      </c>
      <c r="AW319" s="13" t="s">
        <v>34</v>
      </c>
      <c r="AX319" s="13" t="s">
        <v>78</v>
      </c>
      <c r="AY319" s="259" t="s">
        <v>126</v>
      </c>
    </row>
    <row r="320" s="14" customFormat="1">
      <c r="A320" s="14"/>
      <c r="B320" s="260"/>
      <c r="C320" s="261"/>
      <c r="D320" s="250" t="s">
        <v>164</v>
      </c>
      <c r="E320" s="262" t="s">
        <v>1</v>
      </c>
      <c r="F320" s="263" t="s">
        <v>173</v>
      </c>
      <c r="G320" s="261"/>
      <c r="H320" s="264">
        <v>54.207999999999998</v>
      </c>
      <c r="I320" s="265"/>
      <c r="J320" s="261"/>
      <c r="K320" s="261"/>
      <c r="L320" s="266"/>
      <c r="M320" s="267"/>
      <c r="N320" s="268"/>
      <c r="O320" s="268"/>
      <c r="P320" s="268"/>
      <c r="Q320" s="268"/>
      <c r="R320" s="268"/>
      <c r="S320" s="268"/>
      <c r="T320" s="269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70" t="s">
        <v>164</v>
      </c>
      <c r="AU320" s="270" t="s">
        <v>88</v>
      </c>
      <c r="AV320" s="14" t="s">
        <v>127</v>
      </c>
      <c r="AW320" s="14" t="s">
        <v>34</v>
      </c>
      <c r="AX320" s="14" t="s">
        <v>86</v>
      </c>
      <c r="AY320" s="270" t="s">
        <v>126</v>
      </c>
    </row>
    <row r="321" s="2" customFormat="1" ht="21.75" customHeight="1">
      <c r="A321" s="37"/>
      <c r="B321" s="38"/>
      <c r="C321" s="190" t="s">
        <v>400</v>
      </c>
      <c r="D321" s="190" t="s">
        <v>122</v>
      </c>
      <c r="E321" s="191" t="s">
        <v>786</v>
      </c>
      <c r="F321" s="192" t="s">
        <v>787</v>
      </c>
      <c r="G321" s="193" t="s">
        <v>261</v>
      </c>
      <c r="H321" s="194">
        <v>3.5449999999999999</v>
      </c>
      <c r="I321" s="195"/>
      <c r="J321" s="196">
        <f>ROUND(I321*H321,2)</f>
        <v>0</v>
      </c>
      <c r="K321" s="197"/>
      <c r="L321" s="198"/>
      <c r="M321" s="199" t="s">
        <v>1</v>
      </c>
      <c r="N321" s="200" t="s">
        <v>43</v>
      </c>
      <c r="O321" s="90"/>
      <c r="P321" s="201">
        <f>O321*H321</f>
        <v>0</v>
      </c>
      <c r="Q321" s="201">
        <v>1</v>
      </c>
      <c r="R321" s="201">
        <f>Q321*H321</f>
        <v>3.5449999999999999</v>
      </c>
      <c r="S321" s="201">
        <v>0</v>
      </c>
      <c r="T321" s="202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03" t="s">
        <v>328</v>
      </c>
      <c r="AT321" s="203" t="s">
        <v>122</v>
      </c>
      <c r="AU321" s="203" t="s">
        <v>88</v>
      </c>
      <c r="AY321" s="16" t="s">
        <v>126</v>
      </c>
      <c r="BE321" s="204">
        <f>IF(N321="základní",J321,0)</f>
        <v>0</v>
      </c>
      <c r="BF321" s="204">
        <f>IF(N321="snížená",J321,0)</f>
        <v>0</v>
      </c>
      <c r="BG321" s="204">
        <f>IF(N321="zákl. přenesená",J321,0)</f>
        <v>0</v>
      </c>
      <c r="BH321" s="204">
        <f>IF(N321="sníž. přenesená",J321,0)</f>
        <v>0</v>
      </c>
      <c r="BI321" s="204">
        <f>IF(N321="nulová",J321,0)</f>
        <v>0</v>
      </c>
      <c r="BJ321" s="16" t="s">
        <v>86</v>
      </c>
      <c r="BK321" s="204">
        <f>ROUND(I321*H321,2)</f>
        <v>0</v>
      </c>
      <c r="BL321" s="16" t="s">
        <v>249</v>
      </c>
      <c r="BM321" s="203" t="s">
        <v>788</v>
      </c>
    </row>
    <row r="322" s="2" customFormat="1">
      <c r="A322" s="37"/>
      <c r="B322" s="38"/>
      <c r="C322" s="39"/>
      <c r="D322" s="250" t="s">
        <v>564</v>
      </c>
      <c r="E322" s="39"/>
      <c r="F322" s="271" t="s">
        <v>789</v>
      </c>
      <c r="G322" s="39"/>
      <c r="H322" s="39"/>
      <c r="I322" s="272"/>
      <c r="J322" s="39"/>
      <c r="K322" s="39"/>
      <c r="L322" s="43"/>
      <c r="M322" s="273"/>
      <c r="N322" s="274"/>
      <c r="O322" s="90"/>
      <c r="P322" s="90"/>
      <c r="Q322" s="90"/>
      <c r="R322" s="90"/>
      <c r="S322" s="90"/>
      <c r="T322" s="91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T322" s="16" t="s">
        <v>564</v>
      </c>
      <c r="AU322" s="16" t="s">
        <v>88</v>
      </c>
    </row>
    <row r="323" s="13" customFormat="1">
      <c r="A323" s="13"/>
      <c r="B323" s="248"/>
      <c r="C323" s="249"/>
      <c r="D323" s="250" t="s">
        <v>164</v>
      </c>
      <c r="E323" s="251" t="s">
        <v>1</v>
      </c>
      <c r="F323" s="252" t="s">
        <v>759</v>
      </c>
      <c r="G323" s="249"/>
      <c r="H323" s="253">
        <v>1885</v>
      </c>
      <c r="I323" s="254"/>
      <c r="J323" s="249"/>
      <c r="K323" s="249"/>
      <c r="L323" s="255"/>
      <c r="M323" s="256"/>
      <c r="N323" s="257"/>
      <c r="O323" s="257"/>
      <c r="P323" s="257"/>
      <c r="Q323" s="257"/>
      <c r="R323" s="257"/>
      <c r="S323" s="257"/>
      <c r="T323" s="258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9" t="s">
        <v>164</v>
      </c>
      <c r="AU323" s="259" t="s">
        <v>88</v>
      </c>
      <c r="AV323" s="13" t="s">
        <v>88</v>
      </c>
      <c r="AW323" s="13" t="s">
        <v>34</v>
      </c>
      <c r="AX323" s="13" t="s">
        <v>78</v>
      </c>
      <c r="AY323" s="259" t="s">
        <v>126</v>
      </c>
    </row>
    <row r="324" s="13" customFormat="1">
      <c r="A324" s="13"/>
      <c r="B324" s="248"/>
      <c r="C324" s="249"/>
      <c r="D324" s="250" t="s">
        <v>164</v>
      </c>
      <c r="E324" s="251" t="s">
        <v>1</v>
      </c>
      <c r="F324" s="252" t="s">
        <v>763</v>
      </c>
      <c r="G324" s="249"/>
      <c r="H324" s="253">
        <v>576.375</v>
      </c>
      <c r="I324" s="254"/>
      <c r="J324" s="249"/>
      <c r="K324" s="249"/>
      <c r="L324" s="255"/>
      <c r="M324" s="256"/>
      <c r="N324" s="257"/>
      <c r="O324" s="257"/>
      <c r="P324" s="257"/>
      <c r="Q324" s="257"/>
      <c r="R324" s="257"/>
      <c r="S324" s="257"/>
      <c r="T324" s="258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59" t="s">
        <v>164</v>
      </c>
      <c r="AU324" s="259" t="s">
        <v>88</v>
      </c>
      <c r="AV324" s="13" t="s">
        <v>88</v>
      </c>
      <c r="AW324" s="13" t="s">
        <v>34</v>
      </c>
      <c r="AX324" s="13" t="s">
        <v>78</v>
      </c>
      <c r="AY324" s="259" t="s">
        <v>126</v>
      </c>
    </row>
    <row r="325" s="13" customFormat="1">
      <c r="A325" s="13"/>
      <c r="B325" s="248"/>
      <c r="C325" s="249"/>
      <c r="D325" s="250" t="s">
        <v>164</v>
      </c>
      <c r="E325" s="251" t="s">
        <v>1</v>
      </c>
      <c r="F325" s="252" t="s">
        <v>767</v>
      </c>
      <c r="G325" s="249"/>
      <c r="H325" s="253">
        <v>541.93799999999999</v>
      </c>
      <c r="I325" s="254"/>
      <c r="J325" s="249"/>
      <c r="K325" s="249"/>
      <c r="L325" s="255"/>
      <c r="M325" s="256"/>
      <c r="N325" s="257"/>
      <c r="O325" s="257"/>
      <c r="P325" s="257"/>
      <c r="Q325" s="257"/>
      <c r="R325" s="257"/>
      <c r="S325" s="257"/>
      <c r="T325" s="258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59" t="s">
        <v>164</v>
      </c>
      <c r="AU325" s="259" t="s">
        <v>88</v>
      </c>
      <c r="AV325" s="13" t="s">
        <v>88</v>
      </c>
      <c r="AW325" s="13" t="s">
        <v>34</v>
      </c>
      <c r="AX325" s="13" t="s">
        <v>78</v>
      </c>
      <c r="AY325" s="259" t="s">
        <v>126</v>
      </c>
    </row>
    <row r="326" s="13" customFormat="1">
      <c r="A326" s="13"/>
      <c r="B326" s="248"/>
      <c r="C326" s="249"/>
      <c r="D326" s="250" t="s">
        <v>164</v>
      </c>
      <c r="E326" s="251" t="s">
        <v>1</v>
      </c>
      <c r="F326" s="252" t="s">
        <v>770</v>
      </c>
      <c r="G326" s="249"/>
      <c r="H326" s="253">
        <v>541.93799999999999</v>
      </c>
      <c r="I326" s="254"/>
      <c r="J326" s="249"/>
      <c r="K326" s="249"/>
      <c r="L326" s="255"/>
      <c r="M326" s="256"/>
      <c r="N326" s="257"/>
      <c r="O326" s="257"/>
      <c r="P326" s="257"/>
      <c r="Q326" s="257"/>
      <c r="R326" s="257"/>
      <c r="S326" s="257"/>
      <c r="T326" s="25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9" t="s">
        <v>164</v>
      </c>
      <c r="AU326" s="259" t="s">
        <v>88</v>
      </c>
      <c r="AV326" s="13" t="s">
        <v>88</v>
      </c>
      <c r="AW326" s="13" t="s">
        <v>34</v>
      </c>
      <c r="AX326" s="13" t="s">
        <v>78</v>
      </c>
      <c r="AY326" s="259" t="s">
        <v>126</v>
      </c>
    </row>
    <row r="327" s="14" customFormat="1">
      <c r="A327" s="14"/>
      <c r="B327" s="260"/>
      <c r="C327" s="261"/>
      <c r="D327" s="250" t="s">
        <v>164</v>
      </c>
      <c r="E327" s="262" t="s">
        <v>1</v>
      </c>
      <c r="F327" s="263" t="s">
        <v>790</v>
      </c>
      <c r="G327" s="261"/>
      <c r="H327" s="264">
        <v>3545.2510000000002</v>
      </c>
      <c r="I327" s="265"/>
      <c r="J327" s="261"/>
      <c r="K327" s="261"/>
      <c r="L327" s="266"/>
      <c r="M327" s="267"/>
      <c r="N327" s="268"/>
      <c r="O327" s="268"/>
      <c r="P327" s="268"/>
      <c r="Q327" s="268"/>
      <c r="R327" s="268"/>
      <c r="S327" s="268"/>
      <c r="T327" s="269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70" t="s">
        <v>164</v>
      </c>
      <c r="AU327" s="270" t="s">
        <v>88</v>
      </c>
      <c r="AV327" s="14" t="s">
        <v>127</v>
      </c>
      <c r="AW327" s="14" t="s">
        <v>34</v>
      </c>
      <c r="AX327" s="14" t="s">
        <v>86</v>
      </c>
      <c r="AY327" s="270" t="s">
        <v>126</v>
      </c>
    </row>
    <row r="328" s="13" customFormat="1">
      <c r="A328" s="13"/>
      <c r="B328" s="248"/>
      <c r="C328" s="249"/>
      <c r="D328" s="250" t="s">
        <v>164</v>
      </c>
      <c r="E328" s="249"/>
      <c r="F328" s="252" t="s">
        <v>791</v>
      </c>
      <c r="G328" s="249"/>
      <c r="H328" s="253">
        <v>3.5449999999999999</v>
      </c>
      <c r="I328" s="254"/>
      <c r="J328" s="249"/>
      <c r="K328" s="249"/>
      <c r="L328" s="255"/>
      <c r="M328" s="256"/>
      <c r="N328" s="257"/>
      <c r="O328" s="257"/>
      <c r="P328" s="257"/>
      <c r="Q328" s="257"/>
      <c r="R328" s="257"/>
      <c r="S328" s="257"/>
      <c r="T328" s="258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9" t="s">
        <v>164</v>
      </c>
      <c r="AU328" s="259" t="s">
        <v>88</v>
      </c>
      <c r="AV328" s="13" t="s">
        <v>88</v>
      </c>
      <c r="AW328" s="13" t="s">
        <v>4</v>
      </c>
      <c r="AX328" s="13" t="s">
        <v>86</v>
      </c>
      <c r="AY328" s="259" t="s">
        <v>126</v>
      </c>
    </row>
    <row r="329" s="2" customFormat="1" ht="21.75" customHeight="1">
      <c r="A329" s="37"/>
      <c r="B329" s="38"/>
      <c r="C329" s="190" t="s">
        <v>404</v>
      </c>
      <c r="D329" s="190" t="s">
        <v>122</v>
      </c>
      <c r="E329" s="191" t="s">
        <v>792</v>
      </c>
      <c r="F329" s="192" t="s">
        <v>793</v>
      </c>
      <c r="G329" s="193" t="s">
        <v>261</v>
      </c>
      <c r="H329" s="194">
        <v>0.10000000000000001</v>
      </c>
      <c r="I329" s="195"/>
      <c r="J329" s="196">
        <f>ROUND(I329*H329,2)</f>
        <v>0</v>
      </c>
      <c r="K329" s="197"/>
      <c r="L329" s="198"/>
      <c r="M329" s="199" t="s">
        <v>1</v>
      </c>
      <c r="N329" s="200" t="s">
        <v>43</v>
      </c>
      <c r="O329" s="90"/>
      <c r="P329" s="201">
        <f>O329*H329</f>
        <v>0</v>
      </c>
      <c r="Q329" s="201">
        <v>1</v>
      </c>
      <c r="R329" s="201">
        <f>Q329*H329</f>
        <v>0.10000000000000001</v>
      </c>
      <c r="S329" s="201">
        <v>0</v>
      </c>
      <c r="T329" s="202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03" t="s">
        <v>328</v>
      </c>
      <c r="AT329" s="203" t="s">
        <v>122</v>
      </c>
      <c r="AU329" s="203" t="s">
        <v>88</v>
      </c>
      <c r="AY329" s="16" t="s">
        <v>126</v>
      </c>
      <c r="BE329" s="204">
        <f>IF(N329="základní",J329,0)</f>
        <v>0</v>
      </c>
      <c r="BF329" s="204">
        <f>IF(N329="snížená",J329,0)</f>
        <v>0</v>
      </c>
      <c r="BG329" s="204">
        <f>IF(N329="zákl. přenesená",J329,0)</f>
        <v>0</v>
      </c>
      <c r="BH329" s="204">
        <f>IF(N329="sníž. přenesená",J329,0)</f>
        <v>0</v>
      </c>
      <c r="BI329" s="204">
        <f>IF(N329="nulová",J329,0)</f>
        <v>0</v>
      </c>
      <c r="BJ329" s="16" t="s">
        <v>86</v>
      </c>
      <c r="BK329" s="204">
        <f>ROUND(I329*H329,2)</f>
        <v>0</v>
      </c>
      <c r="BL329" s="16" t="s">
        <v>249</v>
      </c>
      <c r="BM329" s="203" t="s">
        <v>794</v>
      </c>
    </row>
    <row r="330" s="2" customFormat="1">
      <c r="A330" s="37"/>
      <c r="B330" s="38"/>
      <c r="C330" s="39"/>
      <c r="D330" s="250" t="s">
        <v>564</v>
      </c>
      <c r="E330" s="39"/>
      <c r="F330" s="271" t="s">
        <v>795</v>
      </c>
      <c r="G330" s="39"/>
      <c r="H330" s="39"/>
      <c r="I330" s="272"/>
      <c r="J330" s="39"/>
      <c r="K330" s="39"/>
      <c r="L330" s="43"/>
      <c r="M330" s="273"/>
      <c r="N330" s="274"/>
      <c r="O330" s="90"/>
      <c r="P330" s="90"/>
      <c r="Q330" s="90"/>
      <c r="R330" s="90"/>
      <c r="S330" s="90"/>
      <c r="T330" s="91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T330" s="16" t="s">
        <v>564</v>
      </c>
      <c r="AU330" s="16" t="s">
        <v>88</v>
      </c>
    </row>
    <row r="331" s="13" customFormat="1">
      <c r="A331" s="13"/>
      <c r="B331" s="248"/>
      <c r="C331" s="249"/>
      <c r="D331" s="250" t="s">
        <v>164</v>
      </c>
      <c r="E331" s="251" t="s">
        <v>1</v>
      </c>
      <c r="F331" s="252" t="s">
        <v>760</v>
      </c>
      <c r="G331" s="249"/>
      <c r="H331" s="253">
        <v>48.664000000000001</v>
      </c>
      <c r="I331" s="254"/>
      <c r="J331" s="249"/>
      <c r="K331" s="249"/>
      <c r="L331" s="255"/>
      <c r="M331" s="256"/>
      <c r="N331" s="257"/>
      <c r="O331" s="257"/>
      <c r="P331" s="257"/>
      <c r="Q331" s="257"/>
      <c r="R331" s="257"/>
      <c r="S331" s="257"/>
      <c r="T331" s="258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9" t="s">
        <v>164</v>
      </c>
      <c r="AU331" s="259" t="s">
        <v>88</v>
      </c>
      <c r="AV331" s="13" t="s">
        <v>88</v>
      </c>
      <c r="AW331" s="13" t="s">
        <v>34</v>
      </c>
      <c r="AX331" s="13" t="s">
        <v>78</v>
      </c>
      <c r="AY331" s="259" t="s">
        <v>126</v>
      </c>
    </row>
    <row r="332" s="13" customFormat="1">
      <c r="A332" s="13"/>
      <c r="B332" s="248"/>
      <c r="C332" s="249"/>
      <c r="D332" s="250" t="s">
        <v>164</v>
      </c>
      <c r="E332" s="251" t="s">
        <v>1</v>
      </c>
      <c r="F332" s="252" t="s">
        <v>764</v>
      </c>
      <c r="G332" s="249"/>
      <c r="H332" s="253">
        <v>17.696000000000002</v>
      </c>
      <c r="I332" s="254"/>
      <c r="J332" s="249"/>
      <c r="K332" s="249"/>
      <c r="L332" s="255"/>
      <c r="M332" s="256"/>
      <c r="N332" s="257"/>
      <c r="O332" s="257"/>
      <c r="P332" s="257"/>
      <c r="Q332" s="257"/>
      <c r="R332" s="257"/>
      <c r="S332" s="257"/>
      <c r="T332" s="258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59" t="s">
        <v>164</v>
      </c>
      <c r="AU332" s="259" t="s">
        <v>88</v>
      </c>
      <c r="AV332" s="13" t="s">
        <v>88</v>
      </c>
      <c r="AW332" s="13" t="s">
        <v>34</v>
      </c>
      <c r="AX332" s="13" t="s">
        <v>78</v>
      </c>
      <c r="AY332" s="259" t="s">
        <v>126</v>
      </c>
    </row>
    <row r="333" s="13" customFormat="1">
      <c r="A333" s="13"/>
      <c r="B333" s="248"/>
      <c r="C333" s="249"/>
      <c r="D333" s="250" t="s">
        <v>164</v>
      </c>
      <c r="E333" s="251" t="s">
        <v>1</v>
      </c>
      <c r="F333" s="252" t="s">
        <v>768</v>
      </c>
      <c r="G333" s="249"/>
      <c r="H333" s="253">
        <v>18.526</v>
      </c>
      <c r="I333" s="254"/>
      <c r="J333" s="249"/>
      <c r="K333" s="249"/>
      <c r="L333" s="255"/>
      <c r="M333" s="256"/>
      <c r="N333" s="257"/>
      <c r="O333" s="257"/>
      <c r="P333" s="257"/>
      <c r="Q333" s="257"/>
      <c r="R333" s="257"/>
      <c r="S333" s="257"/>
      <c r="T333" s="258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59" t="s">
        <v>164</v>
      </c>
      <c r="AU333" s="259" t="s">
        <v>88</v>
      </c>
      <c r="AV333" s="13" t="s">
        <v>88</v>
      </c>
      <c r="AW333" s="13" t="s">
        <v>34</v>
      </c>
      <c r="AX333" s="13" t="s">
        <v>78</v>
      </c>
      <c r="AY333" s="259" t="s">
        <v>126</v>
      </c>
    </row>
    <row r="334" s="13" customFormat="1">
      <c r="A334" s="13"/>
      <c r="B334" s="248"/>
      <c r="C334" s="249"/>
      <c r="D334" s="250" t="s">
        <v>164</v>
      </c>
      <c r="E334" s="251" t="s">
        <v>1</v>
      </c>
      <c r="F334" s="252" t="s">
        <v>771</v>
      </c>
      <c r="G334" s="249"/>
      <c r="H334" s="253">
        <v>15.208</v>
      </c>
      <c r="I334" s="254"/>
      <c r="J334" s="249"/>
      <c r="K334" s="249"/>
      <c r="L334" s="255"/>
      <c r="M334" s="256"/>
      <c r="N334" s="257"/>
      <c r="O334" s="257"/>
      <c r="P334" s="257"/>
      <c r="Q334" s="257"/>
      <c r="R334" s="257"/>
      <c r="S334" s="257"/>
      <c r="T334" s="258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59" t="s">
        <v>164</v>
      </c>
      <c r="AU334" s="259" t="s">
        <v>88</v>
      </c>
      <c r="AV334" s="13" t="s">
        <v>88</v>
      </c>
      <c r="AW334" s="13" t="s">
        <v>34</v>
      </c>
      <c r="AX334" s="13" t="s">
        <v>78</v>
      </c>
      <c r="AY334" s="259" t="s">
        <v>126</v>
      </c>
    </row>
    <row r="335" s="14" customFormat="1">
      <c r="A335" s="14"/>
      <c r="B335" s="260"/>
      <c r="C335" s="261"/>
      <c r="D335" s="250" t="s">
        <v>164</v>
      </c>
      <c r="E335" s="262" t="s">
        <v>1</v>
      </c>
      <c r="F335" s="263" t="s">
        <v>173</v>
      </c>
      <c r="G335" s="261"/>
      <c r="H335" s="264">
        <v>100.09399999999999</v>
      </c>
      <c r="I335" s="265"/>
      <c r="J335" s="261"/>
      <c r="K335" s="261"/>
      <c r="L335" s="266"/>
      <c r="M335" s="267"/>
      <c r="N335" s="268"/>
      <c r="O335" s="268"/>
      <c r="P335" s="268"/>
      <c r="Q335" s="268"/>
      <c r="R335" s="268"/>
      <c r="S335" s="268"/>
      <c r="T335" s="269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70" t="s">
        <v>164</v>
      </c>
      <c r="AU335" s="270" t="s">
        <v>88</v>
      </c>
      <c r="AV335" s="14" t="s">
        <v>127</v>
      </c>
      <c r="AW335" s="14" t="s">
        <v>34</v>
      </c>
      <c r="AX335" s="14" t="s">
        <v>86</v>
      </c>
      <c r="AY335" s="270" t="s">
        <v>126</v>
      </c>
    </row>
    <row r="336" s="13" customFormat="1">
      <c r="A336" s="13"/>
      <c r="B336" s="248"/>
      <c r="C336" s="249"/>
      <c r="D336" s="250" t="s">
        <v>164</v>
      </c>
      <c r="E336" s="249"/>
      <c r="F336" s="252" t="s">
        <v>796</v>
      </c>
      <c r="G336" s="249"/>
      <c r="H336" s="253">
        <v>0.10000000000000001</v>
      </c>
      <c r="I336" s="254"/>
      <c r="J336" s="249"/>
      <c r="K336" s="249"/>
      <c r="L336" s="255"/>
      <c r="M336" s="256"/>
      <c r="N336" s="257"/>
      <c r="O336" s="257"/>
      <c r="P336" s="257"/>
      <c r="Q336" s="257"/>
      <c r="R336" s="257"/>
      <c r="S336" s="257"/>
      <c r="T336" s="258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59" t="s">
        <v>164</v>
      </c>
      <c r="AU336" s="259" t="s">
        <v>88</v>
      </c>
      <c r="AV336" s="13" t="s">
        <v>88</v>
      </c>
      <c r="AW336" s="13" t="s">
        <v>4</v>
      </c>
      <c r="AX336" s="13" t="s">
        <v>86</v>
      </c>
      <c r="AY336" s="259" t="s">
        <v>126</v>
      </c>
    </row>
    <row r="337" s="2" customFormat="1" ht="21.75" customHeight="1">
      <c r="A337" s="37"/>
      <c r="B337" s="38"/>
      <c r="C337" s="238" t="s">
        <v>408</v>
      </c>
      <c r="D337" s="238" t="s">
        <v>159</v>
      </c>
      <c r="E337" s="239" t="s">
        <v>797</v>
      </c>
      <c r="F337" s="240" t="s">
        <v>798</v>
      </c>
      <c r="G337" s="241" t="s">
        <v>261</v>
      </c>
      <c r="H337" s="242">
        <v>4.2670000000000003</v>
      </c>
      <c r="I337" s="243"/>
      <c r="J337" s="244">
        <f>ROUND(I337*H337,2)</f>
        <v>0</v>
      </c>
      <c r="K337" s="245"/>
      <c r="L337" s="43"/>
      <c r="M337" s="246" t="s">
        <v>1</v>
      </c>
      <c r="N337" s="247" t="s">
        <v>43</v>
      </c>
      <c r="O337" s="90"/>
      <c r="P337" s="201">
        <f>O337*H337</f>
        <v>0</v>
      </c>
      <c r="Q337" s="201">
        <v>0</v>
      </c>
      <c r="R337" s="201">
        <f>Q337*H337</f>
        <v>0</v>
      </c>
      <c r="S337" s="201">
        <v>0</v>
      </c>
      <c r="T337" s="202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03" t="s">
        <v>249</v>
      </c>
      <c r="AT337" s="203" t="s">
        <v>159</v>
      </c>
      <c r="AU337" s="203" t="s">
        <v>88</v>
      </c>
      <c r="AY337" s="16" t="s">
        <v>126</v>
      </c>
      <c r="BE337" s="204">
        <f>IF(N337="základní",J337,0)</f>
        <v>0</v>
      </c>
      <c r="BF337" s="204">
        <f>IF(N337="snížená",J337,0)</f>
        <v>0</v>
      </c>
      <c r="BG337" s="204">
        <f>IF(N337="zákl. přenesená",J337,0)</f>
        <v>0</v>
      </c>
      <c r="BH337" s="204">
        <f>IF(N337="sníž. přenesená",J337,0)</f>
        <v>0</v>
      </c>
      <c r="BI337" s="204">
        <f>IF(N337="nulová",J337,0)</f>
        <v>0</v>
      </c>
      <c r="BJ337" s="16" t="s">
        <v>86</v>
      </c>
      <c r="BK337" s="204">
        <f>ROUND(I337*H337,2)</f>
        <v>0</v>
      </c>
      <c r="BL337" s="16" t="s">
        <v>249</v>
      </c>
      <c r="BM337" s="203" t="s">
        <v>799</v>
      </c>
    </row>
    <row r="338" s="2" customFormat="1" ht="21.75" customHeight="1">
      <c r="A338" s="37"/>
      <c r="B338" s="38"/>
      <c r="C338" s="238" t="s">
        <v>412</v>
      </c>
      <c r="D338" s="238" t="s">
        <v>159</v>
      </c>
      <c r="E338" s="239" t="s">
        <v>800</v>
      </c>
      <c r="F338" s="240" t="s">
        <v>801</v>
      </c>
      <c r="G338" s="241" t="s">
        <v>261</v>
      </c>
      <c r="H338" s="242">
        <v>4.2670000000000003</v>
      </c>
      <c r="I338" s="243"/>
      <c r="J338" s="244">
        <f>ROUND(I338*H338,2)</f>
        <v>0</v>
      </c>
      <c r="K338" s="245"/>
      <c r="L338" s="43"/>
      <c r="M338" s="246" t="s">
        <v>1</v>
      </c>
      <c r="N338" s="247" t="s">
        <v>43</v>
      </c>
      <c r="O338" s="90"/>
      <c r="P338" s="201">
        <f>O338*H338</f>
        <v>0</v>
      </c>
      <c r="Q338" s="201">
        <v>0</v>
      </c>
      <c r="R338" s="201">
        <f>Q338*H338</f>
        <v>0</v>
      </c>
      <c r="S338" s="201">
        <v>0</v>
      </c>
      <c r="T338" s="202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03" t="s">
        <v>249</v>
      </c>
      <c r="AT338" s="203" t="s">
        <v>159</v>
      </c>
      <c r="AU338" s="203" t="s">
        <v>88</v>
      </c>
      <c r="AY338" s="16" t="s">
        <v>126</v>
      </c>
      <c r="BE338" s="204">
        <f>IF(N338="základní",J338,0)</f>
        <v>0</v>
      </c>
      <c r="BF338" s="204">
        <f>IF(N338="snížená",J338,0)</f>
        <v>0</v>
      </c>
      <c r="BG338" s="204">
        <f>IF(N338="zákl. přenesená",J338,0)</f>
        <v>0</v>
      </c>
      <c r="BH338" s="204">
        <f>IF(N338="sníž. přenesená",J338,0)</f>
        <v>0</v>
      </c>
      <c r="BI338" s="204">
        <f>IF(N338="nulová",J338,0)</f>
        <v>0</v>
      </c>
      <c r="BJ338" s="16" t="s">
        <v>86</v>
      </c>
      <c r="BK338" s="204">
        <f>ROUND(I338*H338,2)</f>
        <v>0</v>
      </c>
      <c r="BL338" s="16" t="s">
        <v>249</v>
      </c>
      <c r="BM338" s="203" t="s">
        <v>802</v>
      </c>
    </row>
    <row r="339" s="2" customFormat="1" ht="21.75" customHeight="1">
      <c r="A339" s="37"/>
      <c r="B339" s="38"/>
      <c r="C339" s="238" t="s">
        <v>416</v>
      </c>
      <c r="D339" s="238" t="s">
        <v>159</v>
      </c>
      <c r="E339" s="239" t="s">
        <v>803</v>
      </c>
      <c r="F339" s="240" t="s">
        <v>804</v>
      </c>
      <c r="G339" s="241" t="s">
        <v>261</v>
      </c>
      <c r="H339" s="242">
        <v>38.402999999999999</v>
      </c>
      <c r="I339" s="243"/>
      <c r="J339" s="244">
        <f>ROUND(I339*H339,2)</f>
        <v>0</v>
      </c>
      <c r="K339" s="245"/>
      <c r="L339" s="43"/>
      <c r="M339" s="246" t="s">
        <v>1</v>
      </c>
      <c r="N339" s="247" t="s">
        <v>43</v>
      </c>
      <c r="O339" s="90"/>
      <c r="P339" s="201">
        <f>O339*H339</f>
        <v>0</v>
      </c>
      <c r="Q339" s="201">
        <v>0</v>
      </c>
      <c r="R339" s="201">
        <f>Q339*H339</f>
        <v>0</v>
      </c>
      <c r="S339" s="201">
        <v>0</v>
      </c>
      <c r="T339" s="202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203" t="s">
        <v>249</v>
      </c>
      <c r="AT339" s="203" t="s">
        <v>159</v>
      </c>
      <c r="AU339" s="203" t="s">
        <v>88</v>
      </c>
      <c r="AY339" s="16" t="s">
        <v>126</v>
      </c>
      <c r="BE339" s="204">
        <f>IF(N339="základní",J339,0)</f>
        <v>0</v>
      </c>
      <c r="BF339" s="204">
        <f>IF(N339="snížená",J339,0)</f>
        <v>0</v>
      </c>
      <c r="BG339" s="204">
        <f>IF(N339="zákl. přenesená",J339,0)</f>
        <v>0</v>
      </c>
      <c r="BH339" s="204">
        <f>IF(N339="sníž. přenesená",J339,0)</f>
        <v>0</v>
      </c>
      <c r="BI339" s="204">
        <f>IF(N339="nulová",J339,0)</f>
        <v>0</v>
      </c>
      <c r="BJ339" s="16" t="s">
        <v>86</v>
      </c>
      <c r="BK339" s="204">
        <f>ROUND(I339*H339,2)</f>
        <v>0</v>
      </c>
      <c r="BL339" s="16" t="s">
        <v>249</v>
      </c>
      <c r="BM339" s="203" t="s">
        <v>805</v>
      </c>
    </row>
    <row r="340" s="13" customFormat="1">
      <c r="A340" s="13"/>
      <c r="B340" s="248"/>
      <c r="C340" s="249"/>
      <c r="D340" s="250" t="s">
        <v>164</v>
      </c>
      <c r="E340" s="249"/>
      <c r="F340" s="252" t="s">
        <v>806</v>
      </c>
      <c r="G340" s="249"/>
      <c r="H340" s="253">
        <v>38.402999999999999</v>
      </c>
      <c r="I340" s="254"/>
      <c r="J340" s="249"/>
      <c r="K340" s="249"/>
      <c r="L340" s="255"/>
      <c r="M340" s="277"/>
      <c r="N340" s="278"/>
      <c r="O340" s="278"/>
      <c r="P340" s="278"/>
      <c r="Q340" s="278"/>
      <c r="R340" s="278"/>
      <c r="S340" s="278"/>
      <c r="T340" s="279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9" t="s">
        <v>164</v>
      </c>
      <c r="AU340" s="259" t="s">
        <v>88</v>
      </c>
      <c r="AV340" s="13" t="s">
        <v>88</v>
      </c>
      <c r="AW340" s="13" t="s">
        <v>4</v>
      </c>
      <c r="AX340" s="13" t="s">
        <v>86</v>
      </c>
      <c r="AY340" s="259" t="s">
        <v>126</v>
      </c>
    </row>
    <row r="341" s="2" customFormat="1" ht="6.96" customHeight="1">
      <c r="A341" s="37"/>
      <c r="B341" s="65"/>
      <c r="C341" s="66"/>
      <c r="D341" s="66"/>
      <c r="E341" s="66"/>
      <c r="F341" s="66"/>
      <c r="G341" s="66"/>
      <c r="H341" s="66"/>
      <c r="I341" s="66"/>
      <c r="J341" s="66"/>
      <c r="K341" s="66"/>
      <c r="L341" s="43"/>
      <c r="M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</row>
  </sheetData>
  <sheetProtection sheet="1" autoFilter="0" formatColumns="0" formatRows="0" objects="1" scenarios="1" spinCount="100000" saltValue="fIsHLkIqKT2taoA+FHoDSui+FDdKTLnG4UNQyl5J8L6RPz6029h4fHX387RHm75az4zEq+e67cfw+L9OxizLnw==" hashValue="dIaTVllAT54LASb3mNlJOwipa+zZ0y6l3BAUmZhogf4WMEk6uiWIEaSUPuHJMW2BuVvl3JNNpobglZCmGX/yBQ==" algorithmName="SHA-512" password="CC35"/>
  <autoFilter ref="C124:K340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97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88</v>
      </c>
    </row>
    <row r="4" s="1" customFormat="1" ht="24.96" customHeight="1">
      <c r="B4" s="19"/>
      <c r="D4" s="137" t="s">
        <v>101</v>
      </c>
      <c r="L4" s="19"/>
      <c r="M4" s="138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9" t="s">
        <v>16</v>
      </c>
      <c r="L6" s="19"/>
    </row>
    <row r="7" s="1" customFormat="1" ht="16.5" customHeight="1">
      <c r="B7" s="19"/>
      <c r="E7" s="140" t="str">
        <f>'Rekapitulace stavby'!K6</f>
        <v>ZPEVNĚNÉ PLOCHY V LOKALITĚ BŘEZINSKÁ - 2. část</v>
      </c>
      <c r="F7" s="139"/>
      <c r="G7" s="139"/>
      <c r="H7" s="139"/>
      <c r="L7" s="19"/>
    </row>
    <row r="8" s="2" customFormat="1" ht="12" customHeight="1">
      <c r="A8" s="37"/>
      <c r="B8" s="43"/>
      <c r="C8" s="37"/>
      <c r="D8" s="139" t="s">
        <v>102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1" t="s">
        <v>807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9" t="s">
        <v>20</v>
      </c>
      <c r="E12" s="37"/>
      <c r="F12" s="142" t="s">
        <v>36</v>
      </c>
      <c r="G12" s="37"/>
      <c r="H12" s="37"/>
      <c r="I12" s="139" t="s">
        <v>22</v>
      </c>
      <c r="J12" s="143" t="str">
        <f>'Rekapitulace stavby'!AN8</f>
        <v>15. 12. 2021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25</v>
      </c>
      <c r="J20" s="142" t="s">
        <v>32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2" t="s">
        <v>33</v>
      </c>
      <c r="F21" s="37"/>
      <c r="G21" s="37"/>
      <c r="H21" s="37"/>
      <c r="I21" s="139" t="s">
        <v>28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9" t="s">
        <v>35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9" t="s">
        <v>37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9" t="s">
        <v>38</v>
      </c>
      <c r="E30" s="37"/>
      <c r="F30" s="37"/>
      <c r="G30" s="37"/>
      <c r="H30" s="37"/>
      <c r="I30" s="37"/>
      <c r="J30" s="150">
        <f>ROUND(J122,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1" t="s">
        <v>40</v>
      </c>
      <c r="G32" s="37"/>
      <c r="H32" s="37"/>
      <c r="I32" s="151" t="s">
        <v>39</v>
      </c>
      <c r="J32" s="151" t="s">
        <v>41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42</v>
      </c>
      <c r="E33" s="139" t="s">
        <v>43</v>
      </c>
      <c r="F33" s="153">
        <f>ROUND((SUM(BE122:BE194)),  2)</f>
        <v>0</v>
      </c>
      <c r="G33" s="37"/>
      <c r="H33" s="37"/>
      <c r="I33" s="154">
        <v>0.20999999999999999</v>
      </c>
      <c r="J33" s="153">
        <f>ROUND(((SUM(BE122:BE194))*I33),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9" t="s">
        <v>44</v>
      </c>
      <c r="F34" s="153">
        <f>ROUND((SUM(BF122:BF194)),  2)</f>
        <v>0</v>
      </c>
      <c r="G34" s="37"/>
      <c r="H34" s="37"/>
      <c r="I34" s="154">
        <v>0.14999999999999999</v>
      </c>
      <c r="J34" s="153">
        <f>ROUND(((SUM(BF122:BF194))*I34),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9" t="s">
        <v>45</v>
      </c>
      <c r="F35" s="153">
        <f>ROUND((SUM(BG122:BG194)),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9" t="s">
        <v>46</v>
      </c>
      <c r="F36" s="153">
        <f>ROUND((SUM(BH122:BH194)),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9" t="s">
        <v>47</v>
      </c>
      <c r="F37" s="153">
        <f>ROUND((SUM(BI122:BI194)),  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48</v>
      </c>
      <c r="E39" s="157"/>
      <c r="F39" s="157"/>
      <c r="G39" s="158" t="s">
        <v>49</v>
      </c>
      <c r="H39" s="159" t="s">
        <v>50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62" t="s">
        <v>51</v>
      </c>
      <c r="E50" s="163"/>
      <c r="F50" s="163"/>
      <c r="G50" s="162" t="s">
        <v>52</v>
      </c>
      <c r="H50" s="163"/>
      <c r="I50" s="163"/>
      <c r="J50" s="163"/>
      <c r="K50" s="163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53</v>
      </c>
      <c r="E61" s="165"/>
      <c r="F61" s="166" t="s">
        <v>54</v>
      </c>
      <c r="G61" s="164" t="s">
        <v>53</v>
      </c>
      <c r="H61" s="165"/>
      <c r="I61" s="165"/>
      <c r="J61" s="167" t="s">
        <v>54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55</v>
      </c>
      <c r="E65" s="168"/>
      <c r="F65" s="168"/>
      <c r="G65" s="162" t="s">
        <v>56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53</v>
      </c>
      <c r="E76" s="165"/>
      <c r="F76" s="166" t="s">
        <v>54</v>
      </c>
      <c r="G76" s="164" t="s">
        <v>53</v>
      </c>
      <c r="H76" s="165"/>
      <c r="I76" s="165"/>
      <c r="J76" s="167" t="s">
        <v>54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hidden="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hidden="1" s="2" customFormat="1" ht="24.96" customHeight="1">
      <c r="A82" s="37"/>
      <c r="B82" s="38"/>
      <c r="C82" s="22" t="s">
        <v>104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hidden="1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hidden="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hidden="1" s="2" customFormat="1" ht="16.5" customHeight="1">
      <c r="A85" s="37"/>
      <c r="B85" s="38"/>
      <c r="C85" s="39"/>
      <c r="D85" s="39"/>
      <c r="E85" s="173" t="str">
        <f>E7</f>
        <v>ZPEVNĚNÉ PLOCHY V LOKALITĚ BŘEZINSKÁ - 2. část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hidden="1" s="2" customFormat="1" ht="12" customHeight="1">
      <c r="A86" s="37"/>
      <c r="B86" s="38"/>
      <c r="C86" s="31" t="s">
        <v>102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hidden="1" s="2" customFormat="1" ht="16.5" customHeight="1">
      <c r="A87" s="37"/>
      <c r="B87" s="38"/>
      <c r="C87" s="39"/>
      <c r="D87" s="39"/>
      <c r="E87" s="75" t="str">
        <f>E9</f>
        <v>SO104 - REKONSTRUKCE PANELOVÉ KOMUNIKACE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hidden="1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hidden="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15. 12. 2021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hidden="1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hidden="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Petřvald</v>
      </c>
      <c r="G91" s="39"/>
      <c r="H91" s="39"/>
      <c r="I91" s="31" t="s">
        <v>31</v>
      </c>
      <c r="J91" s="35" t="str">
        <f>E21</f>
        <v>Ing. Pavol Lipták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hidden="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35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hidden="1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hidden="1" s="2" customFormat="1" ht="29.28" customHeight="1">
      <c r="A94" s="37"/>
      <c r="B94" s="38"/>
      <c r="C94" s="174" t="s">
        <v>105</v>
      </c>
      <c r="D94" s="175"/>
      <c r="E94" s="175"/>
      <c r="F94" s="175"/>
      <c r="G94" s="175"/>
      <c r="H94" s="175"/>
      <c r="I94" s="175"/>
      <c r="J94" s="176" t="s">
        <v>106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hidden="1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hidden="1" s="2" customFormat="1" ht="22.8" customHeight="1">
      <c r="A96" s="37"/>
      <c r="B96" s="38"/>
      <c r="C96" s="177" t="s">
        <v>107</v>
      </c>
      <c r="D96" s="39"/>
      <c r="E96" s="39"/>
      <c r="F96" s="39"/>
      <c r="G96" s="39"/>
      <c r="H96" s="39"/>
      <c r="I96" s="39"/>
      <c r="J96" s="109">
        <f>J122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108</v>
      </c>
    </row>
    <row r="97" hidden="1" s="10" customFormat="1" ht="24.96" customHeight="1">
      <c r="A97" s="10"/>
      <c r="B97" s="210"/>
      <c r="C97" s="211"/>
      <c r="D97" s="212" t="s">
        <v>148</v>
      </c>
      <c r="E97" s="213"/>
      <c r="F97" s="213"/>
      <c r="G97" s="213"/>
      <c r="H97" s="213"/>
      <c r="I97" s="213"/>
      <c r="J97" s="214">
        <f>J123</f>
        <v>0</v>
      </c>
      <c r="K97" s="211"/>
      <c r="L97" s="215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hidden="1" s="11" customFormat="1" ht="19.92" customHeight="1">
      <c r="A98" s="11"/>
      <c r="B98" s="216"/>
      <c r="C98" s="217"/>
      <c r="D98" s="218" t="s">
        <v>149</v>
      </c>
      <c r="E98" s="219"/>
      <c r="F98" s="219"/>
      <c r="G98" s="219"/>
      <c r="H98" s="219"/>
      <c r="I98" s="219"/>
      <c r="J98" s="220">
        <f>J124</f>
        <v>0</v>
      </c>
      <c r="K98" s="217"/>
      <c r="L98" s="22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</row>
    <row r="99" hidden="1" s="11" customFormat="1" ht="19.92" customHeight="1">
      <c r="A99" s="11"/>
      <c r="B99" s="216"/>
      <c r="C99" s="217"/>
      <c r="D99" s="218" t="s">
        <v>151</v>
      </c>
      <c r="E99" s="219"/>
      <c r="F99" s="219"/>
      <c r="G99" s="219"/>
      <c r="H99" s="219"/>
      <c r="I99" s="219"/>
      <c r="J99" s="220">
        <f>J145</f>
        <v>0</v>
      </c>
      <c r="K99" s="217"/>
      <c r="L99" s="22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</row>
    <row r="100" hidden="1" s="11" customFormat="1" ht="19.92" customHeight="1">
      <c r="A100" s="11"/>
      <c r="B100" s="216"/>
      <c r="C100" s="217"/>
      <c r="D100" s="218" t="s">
        <v>153</v>
      </c>
      <c r="E100" s="219"/>
      <c r="F100" s="219"/>
      <c r="G100" s="219"/>
      <c r="H100" s="219"/>
      <c r="I100" s="219"/>
      <c r="J100" s="220">
        <f>J165</f>
        <v>0</v>
      </c>
      <c r="K100" s="217"/>
      <c r="L100" s="22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</row>
    <row r="101" hidden="1" s="11" customFormat="1" ht="19.92" customHeight="1">
      <c r="A101" s="11"/>
      <c r="B101" s="216"/>
      <c r="C101" s="217"/>
      <c r="D101" s="218" t="s">
        <v>154</v>
      </c>
      <c r="E101" s="219"/>
      <c r="F101" s="219"/>
      <c r="G101" s="219"/>
      <c r="H101" s="219"/>
      <c r="I101" s="219"/>
      <c r="J101" s="220">
        <f>J175</f>
        <v>0</v>
      </c>
      <c r="K101" s="217"/>
      <c r="L101" s="22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</row>
    <row r="102" hidden="1" s="11" customFormat="1" ht="19.92" customHeight="1">
      <c r="A102" s="11"/>
      <c r="B102" s="216"/>
      <c r="C102" s="217"/>
      <c r="D102" s="218" t="s">
        <v>155</v>
      </c>
      <c r="E102" s="219"/>
      <c r="F102" s="219"/>
      <c r="G102" s="219"/>
      <c r="H102" s="219"/>
      <c r="I102" s="219"/>
      <c r="J102" s="220">
        <f>J191</f>
        <v>0</v>
      </c>
      <c r="K102" s="217"/>
      <c r="L102" s="22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</row>
    <row r="103" hidden="1" s="2" customFormat="1" ht="21.84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hidden="1" s="2" customFormat="1" ht="6.96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hidden="1"/>
    <row r="106" hidden="1"/>
    <row r="107" hidden="1"/>
    <row r="108" s="2" customFormat="1" ht="6.96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24.96" customHeight="1">
      <c r="A109" s="37"/>
      <c r="B109" s="38"/>
      <c r="C109" s="22" t="s">
        <v>109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6.96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6.5" customHeight="1">
      <c r="A112" s="37"/>
      <c r="B112" s="38"/>
      <c r="C112" s="39"/>
      <c r="D112" s="39"/>
      <c r="E112" s="173" t="str">
        <f>E7</f>
        <v>ZPEVNĚNÉ PLOCHY V LOKALITĚ BŘEZINSKÁ - 2. část</v>
      </c>
      <c r="F112" s="31"/>
      <c r="G112" s="31"/>
      <c r="H112" s="31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2" customHeight="1">
      <c r="A113" s="37"/>
      <c r="B113" s="38"/>
      <c r="C113" s="31" t="s">
        <v>102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6.5" customHeight="1">
      <c r="A114" s="37"/>
      <c r="B114" s="38"/>
      <c r="C114" s="39"/>
      <c r="D114" s="39"/>
      <c r="E114" s="75" t="str">
        <f>E9</f>
        <v>SO104 - REKONSTRUKCE PANELOVÉ KOMUNIKACE</v>
      </c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6.96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2" customHeight="1">
      <c r="A116" s="37"/>
      <c r="B116" s="38"/>
      <c r="C116" s="31" t="s">
        <v>20</v>
      </c>
      <c r="D116" s="39"/>
      <c r="E116" s="39"/>
      <c r="F116" s="26" t="str">
        <f>F12</f>
        <v xml:space="preserve"> </v>
      </c>
      <c r="G116" s="39"/>
      <c r="H116" s="39"/>
      <c r="I116" s="31" t="s">
        <v>22</v>
      </c>
      <c r="J116" s="78" t="str">
        <f>IF(J12="","",J12)</f>
        <v>15. 12. 2021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6.96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5.15" customHeight="1">
      <c r="A118" s="37"/>
      <c r="B118" s="38"/>
      <c r="C118" s="31" t="s">
        <v>24</v>
      </c>
      <c r="D118" s="39"/>
      <c r="E118" s="39"/>
      <c r="F118" s="26" t="str">
        <f>E15</f>
        <v>Město Petřvald</v>
      </c>
      <c r="G118" s="39"/>
      <c r="H118" s="39"/>
      <c r="I118" s="31" t="s">
        <v>31</v>
      </c>
      <c r="J118" s="35" t="str">
        <f>E21</f>
        <v>Ing. Pavol Lipták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5.15" customHeight="1">
      <c r="A119" s="37"/>
      <c r="B119" s="38"/>
      <c r="C119" s="31" t="s">
        <v>29</v>
      </c>
      <c r="D119" s="39"/>
      <c r="E119" s="39"/>
      <c r="F119" s="26" t="str">
        <f>IF(E18="","",E18)</f>
        <v>Vyplň údaj</v>
      </c>
      <c r="G119" s="39"/>
      <c r="H119" s="39"/>
      <c r="I119" s="31" t="s">
        <v>35</v>
      </c>
      <c r="J119" s="35" t="str">
        <f>E24</f>
        <v xml:space="preserve"> 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0.32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9" customFormat="1" ht="29.28" customHeight="1">
      <c r="A121" s="178"/>
      <c r="B121" s="179"/>
      <c r="C121" s="180" t="s">
        <v>110</v>
      </c>
      <c r="D121" s="181" t="s">
        <v>63</v>
      </c>
      <c r="E121" s="181" t="s">
        <v>59</v>
      </c>
      <c r="F121" s="181" t="s">
        <v>60</v>
      </c>
      <c r="G121" s="181" t="s">
        <v>111</v>
      </c>
      <c r="H121" s="181" t="s">
        <v>112</v>
      </c>
      <c r="I121" s="181" t="s">
        <v>113</v>
      </c>
      <c r="J121" s="182" t="s">
        <v>106</v>
      </c>
      <c r="K121" s="183" t="s">
        <v>114</v>
      </c>
      <c r="L121" s="184"/>
      <c r="M121" s="99" t="s">
        <v>1</v>
      </c>
      <c r="N121" s="100" t="s">
        <v>42</v>
      </c>
      <c r="O121" s="100" t="s">
        <v>115</v>
      </c>
      <c r="P121" s="100" t="s">
        <v>116</v>
      </c>
      <c r="Q121" s="100" t="s">
        <v>117</v>
      </c>
      <c r="R121" s="100" t="s">
        <v>118</v>
      </c>
      <c r="S121" s="100" t="s">
        <v>119</v>
      </c>
      <c r="T121" s="101" t="s">
        <v>120</v>
      </c>
      <c r="U121" s="178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</row>
    <row r="122" s="2" customFormat="1" ht="22.8" customHeight="1">
      <c r="A122" s="37"/>
      <c r="B122" s="38"/>
      <c r="C122" s="106" t="s">
        <v>121</v>
      </c>
      <c r="D122" s="39"/>
      <c r="E122" s="39"/>
      <c r="F122" s="39"/>
      <c r="G122" s="39"/>
      <c r="H122" s="39"/>
      <c r="I122" s="39"/>
      <c r="J122" s="185">
        <f>BK122</f>
        <v>0</v>
      </c>
      <c r="K122" s="39"/>
      <c r="L122" s="43"/>
      <c r="M122" s="102"/>
      <c r="N122" s="186"/>
      <c r="O122" s="103"/>
      <c r="P122" s="187">
        <f>P123</f>
        <v>0</v>
      </c>
      <c r="Q122" s="103"/>
      <c r="R122" s="187">
        <f>R123</f>
        <v>35.290584000000003</v>
      </c>
      <c r="S122" s="103"/>
      <c r="T122" s="188">
        <f>T123</f>
        <v>117.12000000000001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77</v>
      </c>
      <c r="AU122" s="16" t="s">
        <v>108</v>
      </c>
      <c r="BK122" s="189">
        <f>BK123</f>
        <v>0</v>
      </c>
    </row>
    <row r="123" s="12" customFormat="1" ht="25.92" customHeight="1">
      <c r="A123" s="12"/>
      <c r="B123" s="222"/>
      <c r="C123" s="223"/>
      <c r="D123" s="224" t="s">
        <v>77</v>
      </c>
      <c r="E123" s="225" t="s">
        <v>156</v>
      </c>
      <c r="F123" s="225" t="s">
        <v>157</v>
      </c>
      <c r="G123" s="223"/>
      <c r="H123" s="223"/>
      <c r="I123" s="226"/>
      <c r="J123" s="227">
        <f>BK123</f>
        <v>0</v>
      </c>
      <c r="K123" s="223"/>
      <c r="L123" s="228"/>
      <c r="M123" s="229"/>
      <c r="N123" s="230"/>
      <c r="O123" s="230"/>
      <c r="P123" s="231">
        <f>P124+P145+P165+P175+P191</f>
        <v>0</v>
      </c>
      <c r="Q123" s="230"/>
      <c r="R123" s="231">
        <f>R124+R145+R165+R175+R191</f>
        <v>35.290584000000003</v>
      </c>
      <c r="S123" s="230"/>
      <c r="T123" s="232">
        <f>T124+T145+T165+T175+T191</f>
        <v>117.12000000000001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3" t="s">
        <v>86</v>
      </c>
      <c r="AT123" s="234" t="s">
        <v>77</v>
      </c>
      <c r="AU123" s="234" t="s">
        <v>78</v>
      </c>
      <c r="AY123" s="233" t="s">
        <v>126</v>
      </c>
      <c r="BK123" s="235">
        <f>BK124+BK145+BK165+BK175+BK191</f>
        <v>0</v>
      </c>
    </row>
    <row r="124" s="12" customFormat="1" ht="22.8" customHeight="1">
      <c r="A124" s="12"/>
      <c r="B124" s="222"/>
      <c r="C124" s="223"/>
      <c r="D124" s="224" t="s">
        <v>77</v>
      </c>
      <c r="E124" s="236" t="s">
        <v>86</v>
      </c>
      <c r="F124" s="236" t="s">
        <v>158</v>
      </c>
      <c r="G124" s="223"/>
      <c r="H124" s="223"/>
      <c r="I124" s="226"/>
      <c r="J124" s="237">
        <f>BK124</f>
        <v>0</v>
      </c>
      <c r="K124" s="223"/>
      <c r="L124" s="228"/>
      <c r="M124" s="229"/>
      <c r="N124" s="230"/>
      <c r="O124" s="230"/>
      <c r="P124" s="231">
        <f>SUM(P125:P144)</f>
        <v>0</v>
      </c>
      <c r="Q124" s="230"/>
      <c r="R124" s="231">
        <f>SUM(R125:R144)</f>
        <v>0.098420000000000007</v>
      </c>
      <c r="S124" s="230"/>
      <c r="T124" s="232">
        <f>SUM(T125:T144)</f>
        <v>117.12000000000001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3" t="s">
        <v>86</v>
      </c>
      <c r="AT124" s="234" t="s">
        <v>77</v>
      </c>
      <c r="AU124" s="234" t="s">
        <v>86</v>
      </c>
      <c r="AY124" s="233" t="s">
        <v>126</v>
      </c>
      <c r="BK124" s="235">
        <f>SUM(BK125:BK144)</f>
        <v>0</v>
      </c>
    </row>
    <row r="125" s="2" customFormat="1" ht="33" customHeight="1">
      <c r="A125" s="37"/>
      <c r="B125" s="38"/>
      <c r="C125" s="238" t="s">
        <v>86</v>
      </c>
      <c r="D125" s="238" t="s">
        <v>159</v>
      </c>
      <c r="E125" s="239" t="s">
        <v>808</v>
      </c>
      <c r="F125" s="240" t="s">
        <v>809</v>
      </c>
      <c r="G125" s="241" t="s">
        <v>162</v>
      </c>
      <c r="H125" s="242">
        <v>244</v>
      </c>
      <c r="I125" s="243"/>
      <c r="J125" s="244">
        <f>ROUND(I125*H125,2)</f>
        <v>0</v>
      </c>
      <c r="K125" s="245"/>
      <c r="L125" s="43"/>
      <c r="M125" s="246" t="s">
        <v>1</v>
      </c>
      <c r="N125" s="247" t="s">
        <v>43</v>
      </c>
      <c r="O125" s="90"/>
      <c r="P125" s="201">
        <f>O125*H125</f>
        <v>0</v>
      </c>
      <c r="Q125" s="201">
        <v>0</v>
      </c>
      <c r="R125" s="201">
        <f>Q125*H125</f>
        <v>0</v>
      </c>
      <c r="S125" s="201">
        <v>0.42499999999999999</v>
      </c>
      <c r="T125" s="202">
        <f>S125*H125</f>
        <v>103.7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03" t="s">
        <v>127</v>
      </c>
      <c r="AT125" s="203" t="s">
        <v>159</v>
      </c>
      <c r="AU125" s="203" t="s">
        <v>88</v>
      </c>
      <c r="AY125" s="16" t="s">
        <v>126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16" t="s">
        <v>86</v>
      </c>
      <c r="BK125" s="204">
        <f>ROUND(I125*H125,2)</f>
        <v>0</v>
      </c>
      <c r="BL125" s="16" t="s">
        <v>127</v>
      </c>
      <c r="BM125" s="203" t="s">
        <v>810</v>
      </c>
    </row>
    <row r="126" s="2" customFormat="1" ht="21.75" customHeight="1">
      <c r="A126" s="37"/>
      <c r="B126" s="38"/>
      <c r="C126" s="238" t="s">
        <v>88</v>
      </c>
      <c r="D126" s="238" t="s">
        <v>159</v>
      </c>
      <c r="E126" s="239" t="s">
        <v>192</v>
      </c>
      <c r="F126" s="240" t="s">
        <v>193</v>
      </c>
      <c r="G126" s="241" t="s">
        <v>162</v>
      </c>
      <c r="H126" s="242">
        <v>61</v>
      </c>
      <c r="I126" s="243"/>
      <c r="J126" s="244">
        <f>ROUND(I126*H126,2)</f>
        <v>0</v>
      </c>
      <c r="K126" s="245"/>
      <c r="L126" s="43"/>
      <c r="M126" s="246" t="s">
        <v>1</v>
      </c>
      <c r="N126" s="247" t="s">
        <v>43</v>
      </c>
      <c r="O126" s="90"/>
      <c r="P126" s="201">
        <f>O126*H126</f>
        <v>0</v>
      </c>
      <c r="Q126" s="201">
        <v>0</v>
      </c>
      <c r="R126" s="201">
        <f>Q126*H126</f>
        <v>0</v>
      </c>
      <c r="S126" s="201">
        <v>0.22</v>
      </c>
      <c r="T126" s="202">
        <f>S126*H126</f>
        <v>13.42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03" t="s">
        <v>127</v>
      </c>
      <c r="AT126" s="203" t="s">
        <v>159</v>
      </c>
      <c r="AU126" s="203" t="s">
        <v>88</v>
      </c>
      <c r="AY126" s="16" t="s">
        <v>126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16" t="s">
        <v>86</v>
      </c>
      <c r="BK126" s="204">
        <f>ROUND(I126*H126,2)</f>
        <v>0</v>
      </c>
      <c r="BL126" s="16" t="s">
        <v>127</v>
      </c>
      <c r="BM126" s="203" t="s">
        <v>811</v>
      </c>
    </row>
    <row r="127" s="13" customFormat="1">
      <c r="A127" s="13"/>
      <c r="B127" s="248"/>
      <c r="C127" s="249"/>
      <c r="D127" s="250" t="s">
        <v>164</v>
      </c>
      <c r="E127" s="251" t="s">
        <v>1</v>
      </c>
      <c r="F127" s="252" t="s">
        <v>812</v>
      </c>
      <c r="G127" s="249"/>
      <c r="H127" s="253">
        <v>61</v>
      </c>
      <c r="I127" s="254"/>
      <c r="J127" s="249"/>
      <c r="K127" s="249"/>
      <c r="L127" s="255"/>
      <c r="M127" s="256"/>
      <c r="N127" s="257"/>
      <c r="O127" s="257"/>
      <c r="P127" s="257"/>
      <c r="Q127" s="257"/>
      <c r="R127" s="257"/>
      <c r="S127" s="257"/>
      <c r="T127" s="25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9" t="s">
        <v>164</v>
      </c>
      <c r="AU127" s="259" t="s">
        <v>88</v>
      </c>
      <c r="AV127" s="13" t="s">
        <v>88</v>
      </c>
      <c r="AW127" s="13" t="s">
        <v>34</v>
      </c>
      <c r="AX127" s="13" t="s">
        <v>86</v>
      </c>
      <c r="AY127" s="259" t="s">
        <v>126</v>
      </c>
    </row>
    <row r="128" s="2" customFormat="1" ht="21.75" customHeight="1">
      <c r="A128" s="37"/>
      <c r="B128" s="38"/>
      <c r="C128" s="238" t="s">
        <v>131</v>
      </c>
      <c r="D128" s="238" t="s">
        <v>159</v>
      </c>
      <c r="E128" s="239" t="s">
        <v>813</v>
      </c>
      <c r="F128" s="240" t="s">
        <v>814</v>
      </c>
      <c r="G128" s="241" t="s">
        <v>205</v>
      </c>
      <c r="H128" s="242">
        <v>162.28</v>
      </c>
      <c r="I128" s="243"/>
      <c r="J128" s="244">
        <f>ROUND(I128*H128,2)</f>
        <v>0</v>
      </c>
      <c r="K128" s="245"/>
      <c r="L128" s="43"/>
      <c r="M128" s="246" t="s">
        <v>1</v>
      </c>
      <c r="N128" s="247" t="s">
        <v>43</v>
      </c>
      <c r="O128" s="90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03" t="s">
        <v>127</v>
      </c>
      <c r="AT128" s="203" t="s">
        <v>159</v>
      </c>
      <c r="AU128" s="203" t="s">
        <v>88</v>
      </c>
      <c r="AY128" s="16" t="s">
        <v>126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16" t="s">
        <v>86</v>
      </c>
      <c r="BK128" s="204">
        <f>ROUND(I128*H128,2)</f>
        <v>0</v>
      </c>
      <c r="BL128" s="16" t="s">
        <v>127</v>
      </c>
      <c r="BM128" s="203" t="s">
        <v>815</v>
      </c>
    </row>
    <row r="129" s="13" customFormat="1">
      <c r="A129" s="13"/>
      <c r="B129" s="248"/>
      <c r="C129" s="249"/>
      <c r="D129" s="250" t="s">
        <v>164</v>
      </c>
      <c r="E129" s="251" t="s">
        <v>1</v>
      </c>
      <c r="F129" s="252" t="s">
        <v>816</v>
      </c>
      <c r="G129" s="249"/>
      <c r="H129" s="253">
        <v>21.239999999999998</v>
      </c>
      <c r="I129" s="254"/>
      <c r="J129" s="249"/>
      <c r="K129" s="249"/>
      <c r="L129" s="255"/>
      <c r="M129" s="256"/>
      <c r="N129" s="257"/>
      <c r="O129" s="257"/>
      <c r="P129" s="257"/>
      <c r="Q129" s="257"/>
      <c r="R129" s="257"/>
      <c r="S129" s="257"/>
      <c r="T129" s="25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9" t="s">
        <v>164</v>
      </c>
      <c r="AU129" s="259" t="s">
        <v>88</v>
      </c>
      <c r="AV129" s="13" t="s">
        <v>88</v>
      </c>
      <c r="AW129" s="13" t="s">
        <v>34</v>
      </c>
      <c r="AX129" s="13" t="s">
        <v>78</v>
      </c>
      <c r="AY129" s="259" t="s">
        <v>126</v>
      </c>
    </row>
    <row r="130" s="13" customFormat="1">
      <c r="A130" s="13"/>
      <c r="B130" s="248"/>
      <c r="C130" s="249"/>
      <c r="D130" s="250" t="s">
        <v>164</v>
      </c>
      <c r="E130" s="251" t="s">
        <v>1</v>
      </c>
      <c r="F130" s="252" t="s">
        <v>817</v>
      </c>
      <c r="G130" s="249"/>
      <c r="H130" s="253">
        <v>38.640000000000001</v>
      </c>
      <c r="I130" s="254"/>
      <c r="J130" s="249"/>
      <c r="K130" s="249"/>
      <c r="L130" s="255"/>
      <c r="M130" s="256"/>
      <c r="N130" s="257"/>
      <c r="O130" s="257"/>
      <c r="P130" s="257"/>
      <c r="Q130" s="257"/>
      <c r="R130" s="257"/>
      <c r="S130" s="257"/>
      <c r="T130" s="25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9" t="s">
        <v>164</v>
      </c>
      <c r="AU130" s="259" t="s">
        <v>88</v>
      </c>
      <c r="AV130" s="13" t="s">
        <v>88</v>
      </c>
      <c r="AW130" s="13" t="s">
        <v>34</v>
      </c>
      <c r="AX130" s="13" t="s">
        <v>78</v>
      </c>
      <c r="AY130" s="259" t="s">
        <v>126</v>
      </c>
    </row>
    <row r="131" s="13" customFormat="1">
      <c r="A131" s="13"/>
      <c r="B131" s="248"/>
      <c r="C131" s="249"/>
      <c r="D131" s="250" t="s">
        <v>164</v>
      </c>
      <c r="E131" s="251" t="s">
        <v>1</v>
      </c>
      <c r="F131" s="252" t="s">
        <v>818</v>
      </c>
      <c r="G131" s="249"/>
      <c r="H131" s="253">
        <v>102.40000000000001</v>
      </c>
      <c r="I131" s="254"/>
      <c r="J131" s="249"/>
      <c r="K131" s="249"/>
      <c r="L131" s="255"/>
      <c r="M131" s="256"/>
      <c r="N131" s="257"/>
      <c r="O131" s="257"/>
      <c r="P131" s="257"/>
      <c r="Q131" s="257"/>
      <c r="R131" s="257"/>
      <c r="S131" s="257"/>
      <c r="T131" s="25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9" t="s">
        <v>164</v>
      </c>
      <c r="AU131" s="259" t="s">
        <v>88</v>
      </c>
      <c r="AV131" s="13" t="s">
        <v>88</v>
      </c>
      <c r="AW131" s="13" t="s">
        <v>34</v>
      </c>
      <c r="AX131" s="13" t="s">
        <v>78</v>
      </c>
      <c r="AY131" s="259" t="s">
        <v>126</v>
      </c>
    </row>
    <row r="132" s="14" customFormat="1">
      <c r="A132" s="14"/>
      <c r="B132" s="260"/>
      <c r="C132" s="261"/>
      <c r="D132" s="250" t="s">
        <v>164</v>
      </c>
      <c r="E132" s="262" t="s">
        <v>1</v>
      </c>
      <c r="F132" s="263" t="s">
        <v>173</v>
      </c>
      <c r="G132" s="261"/>
      <c r="H132" s="264">
        <v>162.28</v>
      </c>
      <c r="I132" s="265"/>
      <c r="J132" s="261"/>
      <c r="K132" s="261"/>
      <c r="L132" s="266"/>
      <c r="M132" s="267"/>
      <c r="N132" s="268"/>
      <c r="O132" s="268"/>
      <c r="P132" s="268"/>
      <c r="Q132" s="268"/>
      <c r="R132" s="268"/>
      <c r="S132" s="268"/>
      <c r="T132" s="26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70" t="s">
        <v>164</v>
      </c>
      <c r="AU132" s="270" t="s">
        <v>88</v>
      </c>
      <c r="AV132" s="14" t="s">
        <v>127</v>
      </c>
      <c r="AW132" s="14" t="s">
        <v>34</v>
      </c>
      <c r="AX132" s="14" t="s">
        <v>86</v>
      </c>
      <c r="AY132" s="270" t="s">
        <v>126</v>
      </c>
    </row>
    <row r="133" s="2" customFormat="1" ht="21.75" customHeight="1">
      <c r="A133" s="37"/>
      <c r="B133" s="38"/>
      <c r="C133" s="238" t="s">
        <v>127</v>
      </c>
      <c r="D133" s="238" t="s">
        <v>159</v>
      </c>
      <c r="E133" s="239" t="s">
        <v>644</v>
      </c>
      <c r="F133" s="240" t="s">
        <v>221</v>
      </c>
      <c r="G133" s="241" t="s">
        <v>205</v>
      </c>
      <c r="H133" s="242">
        <v>162.28</v>
      </c>
      <c r="I133" s="243"/>
      <c r="J133" s="244">
        <f>ROUND(I133*H133,2)</f>
        <v>0</v>
      </c>
      <c r="K133" s="245"/>
      <c r="L133" s="43"/>
      <c r="M133" s="246" t="s">
        <v>1</v>
      </c>
      <c r="N133" s="247" t="s">
        <v>43</v>
      </c>
      <c r="O133" s="90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03" t="s">
        <v>127</v>
      </c>
      <c r="AT133" s="203" t="s">
        <v>159</v>
      </c>
      <c r="AU133" s="203" t="s">
        <v>88</v>
      </c>
      <c r="AY133" s="16" t="s">
        <v>126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6" t="s">
        <v>86</v>
      </c>
      <c r="BK133" s="204">
        <f>ROUND(I133*H133,2)</f>
        <v>0</v>
      </c>
      <c r="BL133" s="16" t="s">
        <v>127</v>
      </c>
      <c r="BM133" s="203" t="s">
        <v>819</v>
      </c>
    </row>
    <row r="134" s="2" customFormat="1" ht="21.75" customHeight="1">
      <c r="A134" s="37"/>
      <c r="B134" s="38"/>
      <c r="C134" s="238" t="s">
        <v>136</v>
      </c>
      <c r="D134" s="238" t="s">
        <v>159</v>
      </c>
      <c r="E134" s="239" t="s">
        <v>220</v>
      </c>
      <c r="F134" s="240" t="s">
        <v>225</v>
      </c>
      <c r="G134" s="241" t="s">
        <v>205</v>
      </c>
      <c r="H134" s="242">
        <v>1.764</v>
      </c>
      <c r="I134" s="243"/>
      <c r="J134" s="244">
        <f>ROUND(I134*H134,2)</f>
        <v>0</v>
      </c>
      <c r="K134" s="245"/>
      <c r="L134" s="43"/>
      <c r="M134" s="246" t="s">
        <v>1</v>
      </c>
      <c r="N134" s="247" t="s">
        <v>43</v>
      </c>
      <c r="O134" s="90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03" t="s">
        <v>127</v>
      </c>
      <c r="AT134" s="203" t="s">
        <v>159</v>
      </c>
      <c r="AU134" s="203" t="s">
        <v>88</v>
      </c>
      <c r="AY134" s="16" t="s">
        <v>126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6" t="s">
        <v>86</v>
      </c>
      <c r="BK134" s="204">
        <f>ROUND(I134*H134,2)</f>
        <v>0</v>
      </c>
      <c r="BL134" s="16" t="s">
        <v>127</v>
      </c>
      <c r="BM134" s="203" t="s">
        <v>820</v>
      </c>
    </row>
    <row r="135" s="13" customFormat="1">
      <c r="A135" s="13"/>
      <c r="B135" s="248"/>
      <c r="C135" s="249"/>
      <c r="D135" s="250" t="s">
        <v>164</v>
      </c>
      <c r="E135" s="251" t="s">
        <v>1</v>
      </c>
      <c r="F135" s="252" t="s">
        <v>821</v>
      </c>
      <c r="G135" s="249"/>
      <c r="H135" s="253">
        <v>1.764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164</v>
      </c>
      <c r="AU135" s="259" t="s">
        <v>88</v>
      </c>
      <c r="AV135" s="13" t="s">
        <v>88</v>
      </c>
      <c r="AW135" s="13" t="s">
        <v>34</v>
      </c>
      <c r="AX135" s="13" t="s">
        <v>86</v>
      </c>
      <c r="AY135" s="259" t="s">
        <v>126</v>
      </c>
    </row>
    <row r="136" s="2" customFormat="1" ht="21.75" customHeight="1">
      <c r="A136" s="37"/>
      <c r="B136" s="38"/>
      <c r="C136" s="238" t="s">
        <v>139</v>
      </c>
      <c r="D136" s="238" t="s">
        <v>159</v>
      </c>
      <c r="E136" s="239" t="s">
        <v>254</v>
      </c>
      <c r="F136" s="240" t="s">
        <v>255</v>
      </c>
      <c r="G136" s="241" t="s">
        <v>205</v>
      </c>
      <c r="H136" s="242">
        <v>162.28</v>
      </c>
      <c r="I136" s="243"/>
      <c r="J136" s="244">
        <f>ROUND(I136*H136,2)</f>
        <v>0</v>
      </c>
      <c r="K136" s="245"/>
      <c r="L136" s="43"/>
      <c r="M136" s="246" t="s">
        <v>1</v>
      </c>
      <c r="N136" s="247" t="s">
        <v>43</v>
      </c>
      <c r="O136" s="90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03" t="s">
        <v>127</v>
      </c>
      <c r="AT136" s="203" t="s">
        <v>159</v>
      </c>
      <c r="AU136" s="203" t="s">
        <v>88</v>
      </c>
      <c r="AY136" s="16" t="s">
        <v>126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16" t="s">
        <v>86</v>
      </c>
      <c r="BK136" s="204">
        <f>ROUND(I136*H136,2)</f>
        <v>0</v>
      </c>
      <c r="BL136" s="16" t="s">
        <v>127</v>
      </c>
      <c r="BM136" s="203" t="s">
        <v>822</v>
      </c>
    </row>
    <row r="137" s="2" customFormat="1" ht="21.75" customHeight="1">
      <c r="A137" s="37"/>
      <c r="B137" s="38"/>
      <c r="C137" s="238" t="s">
        <v>142</v>
      </c>
      <c r="D137" s="238" t="s">
        <v>159</v>
      </c>
      <c r="E137" s="239" t="s">
        <v>259</v>
      </c>
      <c r="F137" s="240" t="s">
        <v>260</v>
      </c>
      <c r="G137" s="241" t="s">
        <v>261</v>
      </c>
      <c r="H137" s="242">
        <v>324.56</v>
      </c>
      <c r="I137" s="243"/>
      <c r="J137" s="244">
        <f>ROUND(I137*H137,2)</f>
        <v>0</v>
      </c>
      <c r="K137" s="245"/>
      <c r="L137" s="43"/>
      <c r="M137" s="246" t="s">
        <v>1</v>
      </c>
      <c r="N137" s="247" t="s">
        <v>43</v>
      </c>
      <c r="O137" s="90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03" t="s">
        <v>127</v>
      </c>
      <c r="AT137" s="203" t="s">
        <v>159</v>
      </c>
      <c r="AU137" s="203" t="s">
        <v>88</v>
      </c>
      <c r="AY137" s="16" t="s">
        <v>126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6" t="s">
        <v>86</v>
      </c>
      <c r="BK137" s="204">
        <f>ROUND(I137*H137,2)</f>
        <v>0</v>
      </c>
      <c r="BL137" s="16" t="s">
        <v>127</v>
      </c>
      <c r="BM137" s="203" t="s">
        <v>823</v>
      </c>
    </row>
    <row r="138" s="13" customFormat="1">
      <c r="A138" s="13"/>
      <c r="B138" s="248"/>
      <c r="C138" s="249"/>
      <c r="D138" s="250" t="s">
        <v>164</v>
      </c>
      <c r="E138" s="249"/>
      <c r="F138" s="252" t="s">
        <v>824</v>
      </c>
      <c r="G138" s="249"/>
      <c r="H138" s="253">
        <v>324.56</v>
      </c>
      <c r="I138" s="254"/>
      <c r="J138" s="249"/>
      <c r="K138" s="249"/>
      <c r="L138" s="255"/>
      <c r="M138" s="256"/>
      <c r="N138" s="257"/>
      <c r="O138" s="257"/>
      <c r="P138" s="257"/>
      <c r="Q138" s="257"/>
      <c r="R138" s="257"/>
      <c r="S138" s="257"/>
      <c r="T138" s="25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9" t="s">
        <v>164</v>
      </c>
      <c r="AU138" s="259" t="s">
        <v>88</v>
      </c>
      <c r="AV138" s="13" t="s">
        <v>88</v>
      </c>
      <c r="AW138" s="13" t="s">
        <v>4</v>
      </c>
      <c r="AX138" s="13" t="s">
        <v>86</v>
      </c>
      <c r="AY138" s="259" t="s">
        <v>126</v>
      </c>
    </row>
    <row r="139" s="2" customFormat="1" ht="21.75" customHeight="1">
      <c r="A139" s="37"/>
      <c r="B139" s="38"/>
      <c r="C139" s="238" t="s">
        <v>125</v>
      </c>
      <c r="D139" s="238" t="s">
        <v>159</v>
      </c>
      <c r="E139" s="239" t="s">
        <v>273</v>
      </c>
      <c r="F139" s="240" t="s">
        <v>274</v>
      </c>
      <c r="G139" s="241" t="s">
        <v>162</v>
      </c>
      <c r="H139" s="242">
        <v>256</v>
      </c>
      <c r="I139" s="243"/>
      <c r="J139" s="244">
        <f>ROUND(I139*H139,2)</f>
        <v>0</v>
      </c>
      <c r="K139" s="245"/>
      <c r="L139" s="43"/>
      <c r="M139" s="246" t="s">
        <v>1</v>
      </c>
      <c r="N139" s="247" t="s">
        <v>43</v>
      </c>
      <c r="O139" s="90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03" t="s">
        <v>127</v>
      </c>
      <c r="AT139" s="203" t="s">
        <v>159</v>
      </c>
      <c r="AU139" s="203" t="s">
        <v>88</v>
      </c>
      <c r="AY139" s="16" t="s">
        <v>126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6" t="s">
        <v>86</v>
      </c>
      <c r="BK139" s="204">
        <f>ROUND(I139*H139,2)</f>
        <v>0</v>
      </c>
      <c r="BL139" s="16" t="s">
        <v>127</v>
      </c>
      <c r="BM139" s="203" t="s">
        <v>825</v>
      </c>
    </row>
    <row r="140" s="2" customFormat="1" ht="33" customHeight="1">
      <c r="A140" s="37"/>
      <c r="B140" s="38"/>
      <c r="C140" s="238" t="s">
        <v>196</v>
      </c>
      <c r="D140" s="238" t="s">
        <v>159</v>
      </c>
      <c r="E140" s="239" t="s">
        <v>277</v>
      </c>
      <c r="F140" s="240" t="s">
        <v>278</v>
      </c>
      <c r="G140" s="241" t="s">
        <v>162</v>
      </c>
      <c r="H140" s="242">
        <v>76</v>
      </c>
      <c r="I140" s="243"/>
      <c r="J140" s="244">
        <f>ROUND(I140*H140,2)</f>
        <v>0</v>
      </c>
      <c r="K140" s="245"/>
      <c r="L140" s="43"/>
      <c r="M140" s="246" t="s">
        <v>1</v>
      </c>
      <c r="N140" s="247" t="s">
        <v>43</v>
      </c>
      <c r="O140" s="90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03" t="s">
        <v>127</v>
      </c>
      <c r="AT140" s="203" t="s">
        <v>159</v>
      </c>
      <c r="AU140" s="203" t="s">
        <v>88</v>
      </c>
      <c r="AY140" s="16" t="s">
        <v>126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6" t="s">
        <v>86</v>
      </c>
      <c r="BK140" s="204">
        <f>ROUND(I140*H140,2)</f>
        <v>0</v>
      </c>
      <c r="BL140" s="16" t="s">
        <v>127</v>
      </c>
      <c r="BM140" s="203" t="s">
        <v>826</v>
      </c>
    </row>
    <row r="141" s="13" customFormat="1">
      <c r="A141" s="13"/>
      <c r="B141" s="248"/>
      <c r="C141" s="249"/>
      <c r="D141" s="250" t="s">
        <v>164</v>
      </c>
      <c r="E141" s="251" t="s">
        <v>1</v>
      </c>
      <c r="F141" s="252" t="s">
        <v>827</v>
      </c>
      <c r="G141" s="249"/>
      <c r="H141" s="253">
        <v>76</v>
      </c>
      <c r="I141" s="254"/>
      <c r="J141" s="249"/>
      <c r="K141" s="249"/>
      <c r="L141" s="255"/>
      <c r="M141" s="256"/>
      <c r="N141" s="257"/>
      <c r="O141" s="257"/>
      <c r="P141" s="257"/>
      <c r="Q141" s="257"/>
      <c r="R141" s="257"/>
      <c r="S141" s="257"/>
      <c r="T141" s="25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9" t="s">
        <v>164</v>
      </c>
      <c r="AU141" s="259" t="s">
        <v>88</v>
      </c>
      <c r="AV141" s="13" t="s">
        <v>88</v>
      </c>
      <c r="AW141" s="13" t="s">
        <v>34</v>
      </c>
      <c r="AX141" s="13" t="s">
        <v>86</v>
      </c>
      <c r="AY141" s="259" t="s">
        <v>126</v>
      </c>
    </row>
    <row r="142" s="2" customFormat="1" ht="16.5" customHeight="1">
      <c r="A142" s="37"/>
      <c r="B142" s="38"/>
      <c r="C142" s="238" t="s">
        <v>202</v>
      </c>
      <c r="D142" s="238" t="s">
        <v>159</v>
      </c>
      <c r="E142" s="239" t="s">
        <v>282</v>
      </c>
      <c r="F142" s="240" t="s">
        <v>283</v>
      </c>
      <c r="G142" s="241" t="s">
        <v>162</v>
      </c>
      <c r="H142" s="242">
        <v>76</v>
      </c>
      <c r="I142" s="243"/>
      <c r="J142" s="244">
        <f>ROUND(I142*H142,2)</f>
        <v>0</v>
      </c>
      <c r="K142" s="245"/>
      <c r="L142" s="43"/>
      <c r="M142" s="246" t="s">
        <v>1</v>
      </c>
      <c r="N142" s="247" t="s">
        <v>43</v>
      </c>
      <c r="O142" s="90"/>
      <c r="P142" s="201">
        <f>O142*H142</f>
        <v>0</v>
      </c>
      <c r="Q142" s="201">
        <v>0.0012700000000000001</v>
      </c>
      <c r="R142" s="201">
        <f>Q142*H142</f>
        <v>0.096520000000000009</v>
      </c>
      <c r="S142" s="201">
        <v>0</v>
      </c>
      <c r="T142" s="202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03" t="s">
        <v>127</v>
      </c>
      <c r="AT142" s="203" t="s">
        <v>159</v>
      </c>
      <c r="AU142" s="203" t="s">
        <v>88</v>
      </c>
      <c r="AY142" s="16" t="s">
        <v>126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6" t="s">
        <v>86</v>
      </c>
      <c r="BK142" s="204">
        <f>ROUND(I142*H142,2)</f>
        <v>0</v>
      </c>
      <c r="BL142" s="16" t="s">
        <v>127</v>
      </c>
      <c r="BM142" s="203" t="s">
        <v>828</v>
      </c>
    </row>
    <row r="143" s="2" customFormat="1" ht="16.5" customHeight="1">
      <c r="A143" s="37"/>
      <c r="B143" s="38"/>
      <c r="C143" s="190" t="s">
        <v>219</v>
      </c>
      <c r="D143" s="190" t="s">
        <v>122</v>
      </c>
      <c r="E143" s="191" t="s">
        <v>286</v>
      </c>
      <c r="F143" s="192" t="s">
        <v>287</v>
      </c>
      <c r="G143" s="193" t="s">
        <v>288</v>
      </c>
      <c r="H143" s="194">
        <v>1.8999999999999999</v>
      </c>
      <c r="I143" s="195"/>
      <c r="J143" s="196">
        <f>ROUND(I143*H143,2)</f>
        <v>0</v>
      </c>
      <c r="K143" s="197"/>
      <c r="L143" s="198"/>
      <c r="M143" s="199" t="s">
        <v>1</v>
      </c>
      <c r="N143" s="200" t="s">
        <v>43</v>
      </c>
      <c r="O143" s="90"/>
      <c r="P143" s="201">
        <f>O143*H143</f>
        <v>0</v>
      </c>
      <c r="Q143" s="201">
        <v>0.001</v>
      </c>
      <c r="R143" s="201">
        <f>Q143*H143</f>
        <v>0.0019</v>
      </c>
      <c r="S143" s="201">
        <v>0</v>
      </c>
      <c r="T143" s="202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03" t="s">
        <v>125</v>
      </c>
      <c r="AT143" s="203" t="s">
        <v>122</v>
      </c>
      <c r="AU143" s="203" t="s">
        <v>88</v>
      </c>
      <c r="AY143" s="16" t="s">
        <v>126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16" t="s">
        <v>86</v>
      </c>
      <c r="BK143" s="204">
        <f>ROUND(I143*H143,2)</f>
        <v>0</v>
      </c>
      <c r="BL143" s="16" t="s">
        <v>127</v>
      </c>
      <c r="BM143" s="203" t="s">
        <v>829</v>
      </c>
    </row>
    <row r="144" s="13" customFormat="1">
      <c r="A144" s="13"/>
      <c r="B144" s="248"/>
      <c r="C144" s="249"/>
      <c r="D144" s="250" t="s">
        <v>164</v>
      </c>
      <c r="E144" s="251" t="s">
        <v>1</v>
      </c>
      <c r="F144" s="252" t="s">
        <v>830</v>
      </c>
      <c r="G144" s="249"/>
      <c r="H144" s="253">
        <v>1.8999999999999999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9" t="s">
        <v>164</v>
      </c>
      <c r="AU144" s="259" t="s">
        <v>88</v>
      </c>
      <c r="AV144" s="13" t="s">
        <v>88</v>
      </c>
      <c r="AW144" s="13" t="s">
        <v>34</v>
      </c>
      <c r="AX144" s="13" t="s">
        <v>86</v>
      </c>
      <c r="AY144" s="259" t="s">
        <v>126</v>
      </c>
    </row>
    <row r="145" s="12" customFormat="1" ht="22.8" customHeight="1">
      <c r="A145" s="12"/>
      <c r="B145" s="222"/>
      <c r="C145" s="223"/>
      <c r="D145" s="224" t="s">
        <v>77</v>
      </c>
      <c r="E145" s="236" t="s">
        <v>136</v>
      </c>
      <c r="F145" s="236" t="s">
        <v>318</v>
      </c>
      <c r="G145" s="223"/>
      <c r="H145" s="223"/>
      <c r="I145" s="226"/>
      <c r="J145" s="237">
        <f>BK145</f>
        <v>0</v>
      </c>
      <c r="K145" s="223"/>
      <c r="L145" s="228"/>
      <c r="M145" s="229"/>
      <c r="N145" s="230"/>
      <c r="O145" s="230"/>
      <c r="P145" s="231">
        <f>SUM(P146:P164)</f>
        <v>0</v>
      </c>
      <c r="Q145" s="230"/>
      <c r="R145" s="231">
        <f>SUM(R146:R164)</f>
        <v>5.5725160000000002</v>
      </c>
      <c r="S145" s="230"/>
      <c r="T145" s="232">
        <f>SUM(T146:T164)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3" t="s">
        <v>86</v>
      </c>
      <c r="AT145" s="234" t="s">
        <v>77</v>
      </c>
      <c r="AU145" s="234" t="s">
        <v>86</v>
      </c>
      <c r="AY145" s="233" t="s">
        <v>126</v>
      </c>
      <c r="BK145" s="235">
        <f>SUM(BK146:BK164)</f>
        <v>0</v>
      </c>
    </row>
    <row r="146" s="2" customFormat="1" ht="16.5" customHeight="1">
      <c r="A146" s="37"/>
      <c r="B146" s="38"/>
      <c r="C146" s="238" t="s">
        <v>223</v>
      </c>
      <c r="D146" s="238" t="s">
        <v>159</v>
      </c>
      <c r="E146" s="239" t="s">
        <v>366</v>
      </c>
      <c r="F146" s="240" t="s">
        <v>367</v>
      </c>
      <c r="G146" s="241" t="s">
        <v>162</v>
      </c>
      <c r="H146" s="242">
        <v>241</v>
      </c>
      <c r="I146" s="243"/>
      <c r="J146" s="244">
        <f>ROUND(I146*H146,2)</f>
        <v>0</v>
      </c>
      <c r="K146" s="245"/>
      <c r="L146" s="43"/>
      <c r="M146" s="246" t="s">
        <v>1</v>
      </c>
      <c r="N146" s="247" t="s">
        <v>43</v>
      </c>
      <c r="O146" s="90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03" t="s">
        <v>127</v>
      </c>
      <c r="AT146" s="203" t="s">
        <v>159</v>
      </c>
      <c r="AU146" s="203" t="s">
        <v>88</v>
      </c>
      <c r="AY146" s="16" t="s">
        <v>126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6" t="s">
        <v>86</v>
      </c>
      <c r="BK146" s="204">
        <f>ROUND(I146*H146,2)</f>
        <v>0</v>
      </c>
      <c r="BL146" s="16" t="s">
        <v>127</v>
      </c>
      <c r="BM146" s="203" t="s">
        <v>831</v>
      </c>
    </row>
    <row r="147" s="13" customFormat="1">
      <c r="A147" s="13"/>
      <c r="B147" s="248"/>
      <c r="C147" s="249"/>
      <c r="D147" s="250" t="s">
        <v>164</v>
      </c>
      <c r="E147" s="251" t="s">
        <v>1</v>
      </c>
      <c r="F147" s="252" t="s">
        <v>832</v>
      </c>
      <c r="G147" s="249"/>
      <c r="H147" s="253">
        <v>132</v>
      </c>
      <c r="I147" s="254"/>
      <c r="J147" s="249"/>
      <c r="K147" s="249"/>
      <c r="L147" s="255"/>
      <c r="M147" s="256"/>
      <c r="N147" s="257"/>
      <c r="O147" s="257"/>
      <c r="P147" s="257"/>
      <c r="Q147" s="257"/>
      <c r="R147" s="257"/>
      <c r="S147" s="257"/>
      <c r="T147" s="25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9" t="s">
        <v>164</v>
      </c>
      <c r="AU147" s="259" t="s">
        <v>88</v>
      </c>
      <c r="AV147" s="13" t="s">
        <v>88</v>
      </c>
      <c r="AW147" s="13" t="s">
        <v>34</v>
      </c>
      <c r="AX147" s="13" t="s">
        <v>78</v>
      </c>
      <c r="AY147" s="259" t="s">
        <v>126</v>
      </c>
    </row>
    <row r="148" s="13" customFormat="1">
      <c r="A148" s="13"/>
      <c r="B148" s="248"/>
      <c r="C148" s="249"/>
      <c r="D148" s="250" t="s">
        <v>164</v>
      </c>
      <c r="E148" s="251" t="s">
        <v>1</v>
      </c>
      <c r="F148" s="252" t="s">
        <v>833</v>
      </c>
      <c r="G148" s="249"/>
      <c r="H148" s="253">
        <v>109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164</v>
      </c>
      <c r="AU148" s="259" t="s">
        <v>88</v>
      </c>
      <c r="AV148" s="13" t="s">
        <v>88</v>
      </c>
      <c r="AW148" s="13" t="s">
        <v>34</v>
      </c>
      <c r="AX148" s="13" t="s">
        <v>78</v>
      </c>
      <c r="AY148" s="259" t="s">
        <v>126</v>
      </c>
    </row>
    <row r="149" s="14" customFormat="1">
      <c r="A149" s="14"/>
      <c r="B149" s="260"/>
      <c r="C149" s="261"/>
      <c r="D149" s="250" t="s">
        <v>164</v>
      </c>
      <c r="E149" s="262" t="s">
        <v>1</v>
      </c>
      <c r="F149" s="263" t="s">
        <v>173</v>
      </c>
      <c r="G149" s="261"/>
      <c r="H149" s="264">
        <v>241</v>
      </c>
      <c r="I149" s="265"/>
      <c r="J149" s="261"/>
      <c r="K149" s="261"/>
      <c r="L149" s="266"/>
      <c r="M149" s="267"/>
      <c r="N149" s="268"/>
      <c r="O149" s="268"/>
      <c r="P149" s="268"/>
      <c r="Q149" s="268"/>
      <c r="R149" s="268"/>
      <c r="S149" s="268"/>
      <c r="T149" s="26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0" t="s">
        <v>164</v>
      </c>
      <c r="AU149" s="270" t="s">
        <v>88</v>
      </c>
      <c r="AV149" s="14" t="s">
        <v>127</v>
      </c>
      <c r="AW149" s="14" t="s">
        <v>34</v>
      </c>
      <c r="AX149" s="14" t="s">
        <v>86</v>
      </c>
      <c r="AY149" s="270" t="s">
        <v>126</v>
      </c>
    </row>
    <row r="150" s="2" customFormat="1" ht="33" customHeight="1">
      <c r="A150" s="37"/>
      <c r="B150" s="38"/>
      <c r="C150" s="238" t="s">
        <v>230</v>
      </c>
      <c r="D150" s="238" t="s">
        <v>159</v>
      </c>
      <c r="E150" s="239" t="s">
        <v>346</v>
      </c>
      <c r="F150" s="240" t="s">
        <v>347</v>
      </c>
      <c r="G150" s="241" t="s">
        <v>162</v>
      </c>
      <c r="H150" s="242">
        <v>109</v>
      </c>
      <c r="I150" s="243"/>
      <c r="J150" s="244">
        <f>ROUND(I150*H150,2)</f>
        <v>0</v>
      </c>
      <c r="K150" s="245"/>
      <c r="L150" s="43"/>
      <c r="M150" s="246" t="s">
        <v>1</v>
      </c>
      <c r="N150" s="247" t="s">
        <v>43</v>
      </c>
      <c r="O150" s="90"/>
      <c r="P150" s="201">
        <f>O150*H150</f>
        <v>0</v>
      </c>
      <c r="Q150" s="201">
        <v>0.040000000000000001</v>
      </c>
      <c r="R150" s="201">
        <f>Q150*H150</f>
        <v>4.3600000000000003</v>
      </c>
      <c r="S150" s="201">
        <v>0</v>
      </c>
      <c r="T150" s="202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03" t="s">
        <v>127</v>
      </c>
      <c r="AT150" s="203" t="s">
        <v>159</v>
      </c>
      <c r="AU150" s="203" t="s">
        <v>88</v>
      </c>
      <c r="AY150" s="16" t="s">
        <v>126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6" t="s">
        <v>86</v>
      </c>
      <c r="BK150" s="204">
        <f>ROUND(I150*H150,2)</f>
        <v>0</v>
      </c>
      <c r="BL150" s="16" t="s">
        <v>127</v>
      </c>
      <c r="BM150" s="203" t="s">
        <v>834</v>
      </c>
    </row>
    <row r="151" s="2" customFormat="1" ht="16.5" customHeight="1">
      <c r="A151" s="37"/>
      <c r="B151" s="38"/>
      <c r="C151" s="238" t="s">
        <v>241</v>
      </c>
      <c r="D151" s="238" t="s">
        <v>159</v>
      </c>
      <c r="E151" s="239" t="s">
        <v>835</v>
      </c>
      <c r="F151" s="240" t="s">
        <v>836</v>
      </c>
      <c r="G151" s="241" t="s">
        <v>162</v>
      </c>
      <c r="H151" s="242">
        <v>109</v>
      </c>
      <c r="I151" s="243"/>
      <c r="J151" s="244">
        <f>ROUND(I151*H151,2)</f>
        <v>0</v>
      </c>
      <c r="K151" s="245"/>
      <c r="L151" s="43"/>
      <c r="M151" s="246" t="s">
        <v>1</v>
      </c>
      <c r="N151" s="247" t="s">
        <v>43</v>
      </c>
      <c r="O151" s="90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03" t="s">
        <v>127</v>
      </c>
      <c r="AT151" s="203" t="s">
        <v>159</v>
      </c>
      <c r="AU151" s="203" t="s">
        <v>88</v>
      </c>
      <c r="AY151" s="16" t="s">
        <v>126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16" t="s">
        <v>86</v>
      </c>
      <c r="BK151" s="204">
        <f>ROUND(I151*H151,2)</f>
        <v>0</v>
      </c>
      <c r="BL151" s="16" t="s">
        <v>127</v>
      </c>
      <c r="BM151" s="203" t="s">
        <v>837</v>
      </c>
    </row>
    <row r="152" s="2" customFormat="1" ht="21.75" customHeight="1">
      <c r="A152" s="37"/>
      <c r="B152" s="38"/>
      <c r="C152" s="190" t="s">
        <v>8</v>
      </c>
      <c r="D152" s="190" t="s">
        <v>122</v>
      </c>
      <c r="E152" s="191" t="s">
        <v>355</v>
      </c>
      <c r="F152" s="192" t="s">
        <v>356</v>
      </c>
      <c r="G152" s="193" t="s">
        <v>162</v>
      </c>
      <c r="H152" s="194">
        <v>112.27</v>
      </c>
      <c r="I152" s="195"/>
      <c r="J152" s="196">
        <f>ROUND(I152*H152,2)</f>
        <v>0</v>
      </c>
      <c r="K152" s="197"/>
      <c r="L152" s="198"/>
      <c r="M152" s="199" t="s">
        <v>1</v>
      </c>
      <c r="N152" s="200" t="s">
        <v>43</v>
      </c>
      <c r="O152" s="90"/>
      <c r="P152" s="201">
        <f>O152*H152</f>
        <v>0</v>
      </c>
      <c r="Q152" s="201">
        <v>0.010800000000000001</v>
      </c>
      <c r="R152" s="201">
        <f>Q152*H152</f>
        <v>1.2125159999999999</v>
      </c>
      <c r="S152" s="201">
        <v>0</v>
      </c>
      <c r="T152" s="202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03" t="s">
        <v>125</v>
      </c>
      <c r="AT152" s="203" t="s">
        <v>122</v>
      </c>
      <c r="AU152" s="203" t="s">
        <v>88</v>
      </c>
      <c r="AY152" s="16" t="s">
        <v>126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6" t="s">
        <v>86</v>
      </c>
      <c r="BK152" s="204">
        <f>ROUND(I152*H152,2)</f>
        <v>0</v>
      </c>
      <c r="BL152" s="16" t="s">
        <v>127</v>
      </c>
      <c r="BM152" s="203" t="s">
        <v>838</v>
      </c>
    </row>
    <row r="153" s="13" customFormat="1">
      <c r="A153" s="13"/>
      <c r="B153" s="248"/>
      <c r="C153" s="249"/>
      <c r="D153" s="250" t="s">
        <v>164</v>
      </c>
      <c r="E153" s="249"/>
      <c r="F153" s="252" t="s">
        <v>839</v>
      </c>
      <c r="G153" s="249"/>
      <c r="H153" s="253">
        <v>112.27</v>
      </c>
      <c r="I153" s="254"/>
      <c r="J153" s="249"/>
      <c r="K153" s="249"/>
      <c r="L153" s="255"/>
      <c r="M153" s="256"/>
      <c r="N153" s="257"/>
      <c r="O153" s="257"/>
      <c r="P153" s="257"/>
      <c r="Q153" s="257"/>
      <c r="R153" s="257"/>
      <c r="S153" s="257"/>
      <c r="T153" s="25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9" t="s">
        <v>164</v>
      </c>
      <c r="AU153" s="259" t="s">
        <v>88</v>
      </c>
      <c r="AV153" s="13" t="s">
        <v>88</v>
      </c>
      <c r="AW153" s="13" t="s">
        <v>4</v>
      </c>
      <c r="AX153" s="13" t="s">
        <v>86</v>
      </c>
      <c r="AY153" s="259" t="s">
        <v>126</v>
      </c>
    </row>
    <row r="154" s="2" customFormat="1" ht="16.5" customHeight="1">
      <c r="A154" s="37"/>
      <c r="B154" s="38"/>
      <c r="C154" s="238" t="s">
        <v>249</v>
      </c>
      <c r="D154" s="238" t="s">
        <v>159</v>
      </c>
      <c r="E154" s="239" t="s">
        <v>372</v>
      </c>
      <c r="F154" s="240" t="s">
        <v>373</v>
      </c>
      <c r="G154" s="241" t="s">
        <v>162</v>
      </c>
      <c r="H154" s="242">
        <v>256</v>
      </c>
      <c r="I154" s="243"/>
      <c r="J154" s="244">
        <f>ROUND(I154*H154,2)</f>
        <v>0</v>
      </c>
      <c r="K154" s="245"/>
      <c r="L154" s="43"/>
      <c r="M154" s="246" t="s">
        <v>1</v>
      </c>
      <c r="N154" s="247" t="s">
        <v>43</v>
      </c>
      <c r="O154" s="90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03" t="s">
        <v>127</v>
      </c>
      <c r="AT154" s="203" t="s">
        <v>159</v>
      </c>
      <c r="AU154" s="203" t="s">
        <v>88</v>
      </c>
      <c r="AY154" s="16" t="s">
        <v>126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16" t="s">
        <v>86</v>
      </c>
      <c r="BK154" s="204">
        <f>ROUND(I154*H154,2)</f>
        <v>0</v>
      </c>
      <c r="BL154" s="16" t="s">
        <v>127</v>
      </c>
      <c r="BM154" s="203" t="s">
        <v>840</v>
      </c>
    </row>
    <row r="155" s="13" customFormat="1">
      <c r="A155" s="13"/>
      <c r="B155" s="248"/>
      <c r="C155" s="249"/>
      <c r="D155" s="250" t="s">
        <v>164</v>
      </c>
      <c r="E155" s="251" t="s">
        <v>1</v>
      </c>
      <c r="F155" s="252" t="s">
        <v>841</v>
      </c>
      <c r="G155" s="249"/>
      <c r="H155" s="253">
        <v>138</v>
      </c>
      <c r="I155" s="254"/>
      <c r="J155" s="249"/>
      <c r="K155" s="249"/>
      <c r="L155" s="255"/>
      <c r="M155" s="256"/>
      <c r="N155" s="257"/>
      <c r="O155" s="257"/>
      <c r="P155" s="257"/>
      <c r="Q155" s="257"/>
      <c r="R155" s="257"/>
      <c r="S155" s="257"/>
      <c r="T155" s="25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9" t="s">
        <v>164</v>
      </c>
      <c r="AU155" s="259" t="s">
        <v>88</v>
      </c>
      <c r="AV155" s="13" t="s">
        <v>88</v>
      </c>
      <c r="AW155" s="13" t="s">
        <v>34</v>
      </c>
      <c r="AX155" s="13" t="s">
        <v>78</v>
      </c>
      <c r="AY155" s="259" t="s">
        <v>126</v>
      </c>
    </row>
    <row r="156" s="13" customFormat="1">
      <c r="A156" s="13"/>
      <c r="B156" s="248"/>
      <c r="C156" s="249"/>
      <c r="D156" s="250" t="s">
        <v>164</v>
      </c>
      <c r="E156" s="251" t="s">
        <v>1</v>
      </c>
      <c r="F156" s="252" t="s">
        <v>842</v>
      </c>
      <c r="G156" s="249"/>
      <c r="H156" s="253">
        <v>118</v>
      </c>
      <c r="I156" s="254"/>
      <c r="J156" s="249"/>
      <c r="K156" s="249"/>
      <c r="L156" s="255"/>
      <c r="M156" s="256"/>
      <c r="N156" s="257"/>
      <c r="O156" s="257"/>
      <c r="P156" s="257"/>
      <c r="Q156" s="257"/>
      <c r="R156" s="257"/>
      <c r="S156" s="257"/>
      <c r="T156" s="25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9" t="s">
        <v>164</v>
      </c>
      <c r="AU156" s="259" t="s">
        <v>88</v>
      </c>
      <c r="AV156" s="13" t="s">
        <v>88</v>
      </c>
      <c r="AW156" s="13" t="s">
        <v>34</v>
      </c>
      <c r="AX156" s="13" t="s">
        <v>78</v>
      </c>
      <c r="AY156" s="259" t="s">
        <v>126</v>
      </c>
    </row>
    <row r="157" s="14" customFormat="1">
      <c r="A157" s="14"/>
      <c r="B157" s="260"/>
      <c r="C157" s="261"/>
      <c r="D157" s="250" t="s">
        <v>164</v>
      </c>
      <c r="E157" s="262" t="s">
        <v>1</v>
      </c>
      <c r="F157" s="263" t="s">
        <v>173</v>
      </c>
      <c r="G157" s="261"/>
      <c r="H157" s="264">
        <v>256</v>
      </c>
      <c r="I157" s="265"/>
      <c r="J157" s="261"/>
      <c r="K157" s="261"/>
      <c r="L157" s="266"/>
      <c r="M157" s="267"/>
      <c r="N157" s="268"/>
      <c r="O157" s="268"/>
      <c r="P157" s="268"/>
      <c r="Q157" s="268"/>
      <c r="R157" s="268"/>
      <c r="S157" s="268"/>
      <c r="T157" s="26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0" t="s">
        <v>164</v>
      </c>
      <c r="AU157" s="270" t="s">
        <v>88</v>
      </c>
      <c r="AV157" s="14" t="s">
        <v>127</v>
      </c>
      <c r="AW157" s="14" t="s">
        <v>34</v>
      </c>
      <c r="AX157" s="14" t="s">
        <v>86</v>
      </c>
      <c r="AY157" s="270" t="s">
        <v>126</v>
      </c>
    </row>
    <row r="158" s="2" customFormat="1" ht="33" customHeight="1">
      <c r="A158" s="37"/>
      <c r="B158" s="38"/>
      <c r="C158" s="238" t="s">
        <v>253</v>
      </c>
      <c r="D158" s="238" t="s">
        <v>159</v>
      </c>
      <c r="E158" s="239" t="s">
        <v>320</v>
      </c>
      <c r="F158" s="240" t="s">
        <v>321</v>
      </c>
      <c r="G158" s="241" t="s">
        <v>162</v>
      </c>
      <c r="H158" s="242">
        <v>165</v>
      </c>
      <c r="I158" s="243"/>
      <c r="J158" s="244">
        <f>ROUND(I158*H158,2)</f>
        <v>0</v>
      </c>
      <c r="K158" s="245"/>
      <c r="L158" s="43"/>
      <c r="M158" s="246" t="s">
        <v>1</v>
      </c>
      <c r="N158" s="247" t="s">
        <v>43</v>
      </c>
      <c r="O158" s="90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03" t="s">
        <v>127</v>
      </c>
      <c r="AT158" s="203" t="s">
        <v>159</v>
      </c>
      <c r="AU158" s="203" t="s">
        <v>88</v>
      </c>
      <c r="AY158" s="16" t="s">
        <v>126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16" t="s">
        <v>86</v>
      </c>
      <c r="BK158" s="204">
        <f>ROUND(I158*H158,2)</f>
        <v>0</v>
      </c>
      <c r="BL158" s="16" t="s">
        <v>127</v>
      </c>
      <c r="BM158" s="203" t="s">
        <v>843</v>
      </c>
    </row>
    <row r="159" s="13" customFormat="1">
      <c r="A159" s="13"/>
      <c r="B159" s="248"/>
      <c r="C159" s="249"/>
      <c r="D159" s="250" t="s">
        <v>164</v>
      </c>
      <c r="E159" s="251" t="s">
        <v>1</v>
      </c>
      <c r="F159" s="252" t="s">
        <v>844</v>
      </c>
      <c r="G159" s="249"/>
      <c r="H159" s="253">
        <v>165</v>
      </c>
      <c r="I159" s="254"/>
      <c r="J159" s="249"/>
      <c r="K159" s="249"/>
      <c r="L159" s="255"/>
      <c r="M159" s="256"/>
      <c r="N159" s="257"/>
      <c r="O159" s="257"/>
      <c r="P159" s="257"/>
      <c r="Q159" s="257"/>
      <c r="R159" s="257"/>
      <c r="S159" s="257"/>
      <c r="T159" s="25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9" t="s">
        <v>164</v>
      </c>
      <c r="AU159" s="259" t="s">
        <v>88</v>
      </c>
      <c r="AV159" s="13" t="s">
        <v>88</v>
      </c>
      <c r="AW159" s="13" t="s">
        <v>34</v>
      </c>
      <c r="AX159" s="13" t="s">
        <v>86</v>
      </c>
      <c r="AY159" s="259" t="s">
        <v>126</v>
      </c>
    </row>
    <row r="160" s="2" customFormat="1" ht="21.75" customHeight="1">
      <c r="A160" s="37"/>
      <c r="B160" s="38"/>
      <c r="C160" s="238" t="s">
        <v>258</v>
      </c>
      <c r="D160" s="238" t="s">
        <v>159</v>
      </c>
      <c r="E160" s="239" t="s">
        <v>325</v>
      </c>
      <c r="F160" s="240" t="s">
        <v>326</v>
      </c>
      <c r="G160" s="241" t="s">
        <v>162</v>
      </c>
      <c r="H160" s="242">
        <v>165</v>
      </c>
      <c r="I160" s="243"/>
      <c r="J160" s="244">
        <f>ROUND(I160*H160,2)</f>
        <v>0</v>
      </c>
      <c r="K160" s="245"/>
      <c r="L160" s="43"/>
      <c r="M160" s="246" t="s">
        <v>1</v>
      </c>
      <c r="N160" s="247" t="s">
        <v>43</v>
      </c>
      <c r="O160" s="90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03" t="s">
        <v>127</v>
      </c>
      <c r="AT160" s="203" t="s">
        <v>159</v>
      </c>
      <c r="AU160" s="203" t="s">
        <v>88</v>
      </c>
      <c r="AY160" s="16" t="s">
        <v>126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6" t="s">
        <v>86</v>
      </c>
      <c r="BK160" s="204">
        <f>ROUND(I160*H160,2)</f>
        <v>0</v>
      </c>
      <c r="BL160" s="16" t="s">
        <v>127</v>
      </c>
      <c r="BM160" s="203" t="s">
        <v>845</v>
      </c>
    </row>
    <row r="161" s="2" customFormat="1" ht="21.75" customHeight="1">
      <c r="A161" s="37"/>
      <c r="B161" s="38"/>
      <c r="C161" s="238" t="s">
        <v>264</v>
      </c>
      <c r="D161" s="238" t="s">
        <v>159</v>
      </c>
      <c r="E161" s="239" t="s">
        <v>329</v>
      </c>
      <c r="F161" s="240" t="s">
        <v>330</v>
      </c>
      <c r="G161" s="241" t="s">
        <v>162</v>
      </c>
      <c r="H161" s="242">
        <v>165</v>
      </c>
      <c r="I161" s="243"/>
      <c r="J161" s="244">
        <f>ROUND(I161*H161,2)</f>
        <v>0</v>
      </c>
      <c r="K161" s="245"/>
      <c r="L161" s="43"/>
      <c r="M161" s="246" t="s">
        <v>1</v>
      </c>
      <c r="N161" s="247" t="s">
        <v>43</v>
      </c>
      <c r="O161" s="90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03" t="s">
        <v>127</v>
      </c>
      <c r="AT161" s="203" t="s">
        <v>159</v>
      </c>
      <c r="AU161" s="203" t="s">
        <v>88</v>
      </c>
      <c r="AY161" s="16" t="s">
        <v>126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6" t="s">
        <v>86</v>
      </c>
      <c r="BK161" s="204">
        <f>ROUND(I161*H161,2)</f>
        <v>0</v>
      </c>
      <c r="BL161" s="16" t="s">
        <v>127</v>
      </c>
      <c r="BM161" s="203" t="s">
        <v>846</v>
      </c>
    </row>
    <row r="162" s="2" customFormat="1" ht="33" customHeight="1">
      <c r="A162" s="37"/>
      <c r="B162" s="38"/>
      <c r="C162" s="238" t="s">
        <v>269</v>
      </c>
      <c r="D162" s="238" t="s">
        <v>159</v>
      </c>
      <c r="E162" s="239" t="s">
        <v>333</v>
      </c>
      <c r="F162" s="240" t="s">
        <v>334</v>
      </c>
      <c r="G162" s="241" t="s">
        <v>162</v>
      </c>
      <c r="H162" s="242">
        <v>165</v>
      </c>
      <c r="I162" s="243"/>
      <c r="J162" s="244">
        <f>ROUND(I162*H162,2)</f>
        <v>0</v>
      </c>
      <c r="K162" s="245"/>
      <c r="L162" s="43"/>
      <c r="M162" s="246" t="s">
        <v>1</v>
      </c>
      <c r="N162" s="247" t="s">
        <v>43</v>
      </c>
      <c r="O162" s="90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03" t="s">
        <v>127</v>
      </c>
      <c r="AT162" s="203" t="s">
        <v>159</v>
      </c>
      <c r="AU162" s="203" t="s">
        <v>88</v>
      </c>
      <c r="AY162" s="16" t="s">
        <v>126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16" t="s">
        <v>86</v>
      </c>
      <c r="BK162" s="204">
        <f>ROUND(I162*H162,2)</f>
        <v>0</v>
      </c>
      <c r="BL162" s="16" t="s">
        <v>127</v>
      </c>
      <c r="BM162" s="203" t="s">
        <v>847</v>
      </c>
    </row>
    <row r="163" s="2" customFormat="1" ht="21.75" customHeight="1">
      <c r="A163" s="37"/>
      <c r="B163" s="38"/>
      <c r="C163" s="238" t="s">
        <v>7</v>
      </c>
      <c r="D163" s="238" t="s">
        <v>159</v>
      </c>
      <c r="E163" s="239" t="s">
        <v>377</v>
      </c>
      <c r="F163" s="240" t="s">
        <v>378</v>
      </c>
      <c r="G163" s="241" t="s">
        <v>162</v>
      </c>
      <c r="H163" s="242">
        <v>256</v>
      </c>
      <c r="I163" s="243"/>
      <c r="J163" s="244">
        <f>ROUND(I163*H163,2)</f>
        <v>0</v>
      </c>
      <c r="K163" s="245"/>
      <c r="L163" s="43"/>
      <c r="M163" s="246" t="s">
        <v>1</v>
      </c>
      <c r="N163" s="247" t="s">
        <v>43</v>
      </c>
      <c r="O163" s="90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03" t="s">
        <v>127</v>
      </c>
      <c r="AT163" s="203" t="s">
        <v>159</v>
      </c>
      <c r="AU163" s="203" t="s">
        <v>88</v>
      </c>
      <c r="AY163" s="16" t="s">
        <v>126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6" t="s">
        <v>86</v>
      </c>
      <c r="BK163" s="204">
        <f>ROUND(I163*H163,2)</f>
        <v>0</v>
      </c>
      <c r="BL163" s="16" t="s">
        <v>127</v>
      </c>
      <c r="BM163" s="203" t="s">
        <v>848</v>
      </c>
    </row>
    <row r="164" s="13" customFormat="1">
      <c r="A164" s="13"/>
      <c r="B164" s="248"/>
      <c r="C164" s="249"/>
      <c r="D164" s="250" t="s">
        <v>164</v>
      </c>
      <c r="E164" s="251" t="s">
        <v>1</v>
      </c>
      <c r="F164" s="252" t="s">
        <v>849</v>
      </c>
      <c r="G164" s="249"/>
      <c r="H164" s="253">
        <v>256</v>
      </c>
      <c r="I164" s="254"/>
      <c r="J164" s="249"/>
      <c r="K164" s="249"/>
      <c r="L164" s="255"/>
      <c r="M164" s="256"/>
      <c r="N164" s="257"/>
      <c r="O164" s="257"/>
      <c r="P164" s="257"/>
      <c r="Q164" s="257"/>
      <c r="R164" s="257"/>
      <c r="S164" s="257"/>
      <c r="T164" s="25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9" t="s">
        <v>164</v>
      </c>
      <c r="AU164" s="259" t="s">
        <v>88</v>
      </c>
      <c r="AV164" s="13" t="s">
        <v>88</v>
      </c>
      <c r="AW164" s="13" t="s">
        <v>34</v>
      </c>
      <c r="AX164" s="13" t="s">
        <v>86</v>
      </c>
      <c r="AY164" s="259" t="s">
        <v>126</v>
      </c>
    </row>
    <row r="165" s="12" customFormat="1" ht="22.8" customHeight="1">
      <c r="A165" s="12"/>
      <c r="B165" s="222"/>
      <c r="C165" s="223"/>
      <c r="D165" s="224" t="s">
        <v>77</v>
      </c>
      <c r="E165" s="236" t="s">
        <v>196</v>
      </c>
      <c r="F165" s="236" t="s">
        <v>445</v>
      </c>
      <c r="G165" s="223"/>
      <c r="H165" s="223"/>
      <c r="I165" s="226"/>
      <c r="J165" s="237">
        <f>BK165</f>
        <v>0</v>
      </c>
      <c r="K165" s="223"/>
      <c r="L165" s="228"/>
      <c r="M165" s="229"/>
      <c r="N165" s="230"/>
      <c r="O165" s="230"/>
      <c r="P165" s="231">
        <f>SUM(P166:P174)</f>
        <v>0</v>
      </c>
      <c r="Q165" s="230"/>
      <c r="R165" s="231">
        <f>SUM(R166:R174)</f>
        <v>29.619648000000005</v>
      </c>
      <c r="S165" s="230"/>
      <c r="T165" s="232">
        <f>SUM(T166:T174)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33" t="s">
        <v>86</v>
      </c>
      <c r="AT165" s="234" t="s">
        <v>77</v>
      </c>
      <c r="AU165" s="234" t="s">
        <v>86</v>
      </c>
      <c r="AY165" s="233" t="s">
        <v>126</v>
      </c>
      <c r="BK165" s="235">
        <f>SUM(BK166:BK174)</f>
        <v>0</v>
      </c>
    </row>
    <row r="166" s="2" customFormat="1" ht="33" customHeight="1">
      <c r="A166" s="37"/>
      <c r="B166" s="38"/>
      <c r="C166" s="238" t="s">
        <v>276</v>
      </c>
      <c r="D166" s="238" t="s">
        <v>159</v>
      </c>
      <c r="E166" s="239" t="s">
        <v>487</v>
      </c>
      <c r="F166" s="240" t="s">
        <v>488</v>
      </c>
      <c r="G166" s="241" t="s">
        <v>199</v>
      </c>
      <c r="H166" s="242">
        <v>146.40000000000001</v>
      </c>
      <c r="I166" s="243"/>
      <c r="J166" s="244">
        <f>ROUND(I166*H166,2)</f>
        <v>0</v>
      </c>
      <c r="K166" s="245"/>
      <c r="L166" s="43"/>
      <c r="M166" s="246" t="s">
        <v>1</v>
      </c>
      <c r="N166" s="247" t="s">
        <v>43</v>
      </c>
      <c r="O166" s="90"/>
      <c r="P166" s="201">
        <f>O166*H166</f>
        <v>0</v>
      </c>
      <c r="Q166" s="201">
        <v>0.15540000000000001</v>
      </c>
      <c r="R166" s="201">
        <f>Q166*H166</f>
        <v>22.750560000000004</v>
      </c>
      <c r="S166" s="201">
        <v>0</v>
      </c>
      <c r="T166" s="202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03" t="s">
        <v>127</v>
      </c>
      <c r="AT166" s="203" t="s">
        <v>159</v>
      </c>
      <c r="AU166" s="203" t="s">
        <v>88</v>
      </c>
      <c r="AY166" s="16" t="s">
        <v>126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16" t="s">
        <v>86</v>
      </c>
      <c r="BK166" s="204">
        <f>ROUND(I166*H166,2)</f>
        <v>0</v>
      </c>
      <c r="BL166" s="16" t="s">
        <v>127</v>
      </c>
      <c r="BM166" s="203" t="s">
        <v>850</v>
      </c>
    </row>
    <row r="167" s="13" customFormat="1">
      <c r="A167" s="13"/>
      <c r="B167" s="248"/>
      <c r="C167" s="249"/>
      <c r="D167" s="250" t="s">
        <v>164</v>
      </c>
      <c r="E167" s="251" t="s">
        <v>1</v>
      </c>
      <c r="F167" s="252" t="s">
        <v>851</v>
      </c>
      <c r="G167" s="249"/>
      <c r="H167" s="253">
        <v>146.40000000000001</v>
      </c>
      <c r="I167" s="254"/>
      <c r="J167" s="249"/>
      <c r="K167" s="249"/>
      <c r="L167" s="255"/>
      <c r="M167" s="256"/>
      <c r="N167" s="257"/>
      <c r="O167" s="257"/>
      <c r="P167" s="257"/>
      <c r="Q167" s="257"/>
      <c r="R167" s="257"/>
      <c r="S167" s="257"/>
      <c r="T167" s="25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9" t="s">
        <v>164</v>
      </c>
      <c r="AU167" s="259" t="s">
        <v>88</v>
      </c>
      <c r="AV167" s="13" t="s">
        <v>88</v>
      </c>
      <c r="AW167" s="13" t="s">
        <v>34</v>
      </c>
      <c r="AX167" s="13" t="s">
        <v>86</v>
      </c>
      <c r="AY167" s="259" t="s">
        <v>126</v>
      </c>
    </row>
    <row r="168" s="2" customFormat="1" ht="21.75" customHeight="1">
      <c r="A168" s="37"/>
      <c r="B168" s="38"/>
      <c r="C168" s="190" t="s">
        <v>281</v>
      </c>
      <c r="D168" s="190" t="s">
        <v>122</v>
      </c>
      <c r="E168" s="191" t="s">
        <v>497</v>
      </c>
      <c r="F168" s="192" t="s">
        <v>498</v>
      </c>
      <c r="G168" s="193" t="s">
        <v>199</v>
      </c>
      <c r="H168" s="194">
        <v>149.328</v>
      </c>
      <c r="I168" s="195"/>
      <c r="J168" s="196">
        <f>ROUND(I168*H168,2)</f>
        <v>0</v>
      </c>
      <c r="K168" s="197"/>
      <c r="L168" s="198"/>
      <c r="M168" s="199" t="s">
        <v>1</v>
      </c>
      <c r="N168" s="200" t="s">
        <v>43</v>
      </c>
      <c r="O168" s="90"/>
      <c r="P168" s="201">
        <f>O168*H168</f>
        <v>0</v>
      </c>
      <c r="Q168" s="201">
        <v>0.045999999999999999</v>
      </c>
      <c r="R168" s="201">
        <f>Q168*H168</f>
        <v>6.8690879999999996</v>
      </c>
      <c r="S168" s="201">
        <v>0</v>
      </c>
      <c r="T168" s="202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03" t="s">
        <v>125</v>
      </c>
      <c r="AT168" s="203" t="s">
        <v>122</v>
      </c>
      <c r="AU168" s="203" t="s">
        <v>88</v>
      </c>
      <c r="AY168" s="16" t="s">
        <v>126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16" t="s">
        <v>86</v>
      </c>
      <c r="BK168" s="204">
        <f>ROUND(I168*H168,2)</f>
        <v>0</v>
      </c>
      <c r="BL168" s="16" t="s">
        <v>127</v>
      </c>
      <c r="BM168" s="203" t="s">
        <v>852</v>
      </c>
    </row>
    <row r="169" s="13" customFormat="1">
      <c r="A169" s="13"/>
      <c r="B169" s="248"/>
      <c r="C169" s="249"/>
      <c r="D169" s="250" t="s">
        <v>164</v>
      </c>
      <c r="E169" s="249"/>
      <c r="F169" s="252" t="s">
        <v>853</v>
      </c>
      <c r="G169" s="249"/>
      <c r="H169" s="253">
        <v>149.328</v>
      </c>
      <c r="I169" s="254"/>
      <c r="J169" s="249"/>
      <c r="K169" s="249"/>
      <c r="L169" s="255"/>
      <c r="M169" s="256"/>
      <c r="N169" s="257"/>
      <c r="O169" s="257"/>
      <c r="P169" s="257"/>
      <c r="Q169" s="257"/>
      <c r="R169" s="257"/>
      <c r="S169" s="257"/>
      <c r="T169" s="25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9" t="s">
        <v>164</v>
      </c>
      <c r="AU169" s="259" t="s">
        <v>88</v>
      </c>
      <c r="AV169" s="13" t="s">
        <v>88</v>
      </c>
      <c r="AW169" s="13" t="s">
        <v>4</v>
      </c>
      <c r="AX169" s="13" t="s">
        <v>86</v>
      </c>
      <c r="AY169" s="259" t="s">
        <v>126</v>
      </c>
    </row>
    <row r="170" s="2" customFormat="1" ht="33" customHeight="1">
      <c r="A170" s="37"/>
      <c r="B170" s="38"/>
      <c r="C170" s="238" t="s">
        <v>285</v>
      </c>
      <c r="D170" s="238" t="s">
        <v>159</v>
      </c>
      <c r="E170" s="239" t="s">
        <v>545</v>
      </c>
      <c r="F170" s="240" t="s">
        <v>546</v>
      </c>
      <c r="G170" s="241" t="s">
        <v>199</v>
      </c>
      <c r="H170" s="242">
        <v>12.199999999999999</v>
      </c>
      <c r="I170" s="243"/>
      <c r="J170" s="244">
        <f>ROUND(I170*H170,2)</f>
        <v>0</v>
      </c>
      <c r="K170" s="245"/>
      <c r="L170" s="43"/>
      <c r="M170" s="246" t="s">
        <v>1</v>
      </c>
      <c r="N170" s="247" t="s">
        <v>43</v>
      </c>
      <c r="O170" s="90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03" t="s">
        <v>127</v>
      </c>
      <c r="AT170" s="203" t="s">
        <v>159</v>
      </c>
      <c r="AU170" s="203" t="s">
        <v>88</v>
      </c>
      <c r="AY170" s="16" t="s">
        <v>126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16" t="s">
        <v>86</v>
      </c>
      <c r="BK170" s="204">
        <f>ROUND(I170*H170,2)</f>
        <v>0</v>
      </c>
      <c r="BL170" s="16" t="s">
        <v>127</v>
      </c>
      <c r="BM170" s="203" t="s">
        <v>854</v>
      </c>
    </row>
    <row r="171" s="13" customFormat="1">
      <c r="A171" s="13"/>
      <c r="B171" s="248"/>
      <c r="C171" s="249"/>
      <c r="D171" s="250" t="s">
        <v>164</v>
      </c>
      <c r="E171" s="251" t="s">
        <v>1</v>
      </c>
      <c r="F171" s="252" t="s">
        <v>855</v>
      </c>
      <c r="G171" s="249"/>
      <c r="H171" s="253">
        <v>4</v>
      </c>
      <c r="I171" s="254"/>
      <c r="J171" s="249"/>
      <c r="K171" s="249"/>
      <c r="L171" s="255"/>
      <c r="M171" s="256"/>
      <c r="N171" s="257"/>
      <c r="O171" s="257"/>
      <c r="P171" s="257"/>
      <c r="Q171" s="257"/>
      <c r="R171" s="257"/>
      <c r="S171" s="257"/>
      <c r="T171" s="25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9" t="s">
        <v>164</v>
      </c>
      <c r="AU171" s="259" t="s">
        <v>88</v>
      </c>
      <c r="AV171" s="13" t="s">
        <v>88</v>
      </c>
      <c r="AW171" s="13" t="s">
        <v>34</v>
      </c>
      <c r="AX171" s="13" t="s">
        <v>78</v>
      </c>
      <c r="AY171" s="259" t="s">
        <v>126</v>
      </c>
    </row>
    <row r="172" s="13" customFormat="1">
      <c r="A172" s="13"/>
      <c r="B172" s="248"/>
      <c r="C172" s="249"/>
      <c r="D172" s="250" t="s">
        <v>164</v>
      </c>
      <c r="E172" s="251" t="s">
        <v>1</v>
      </c>
      <c r="F172" s="252" t="s">
        <v>856</v>
      </c>
      <c r="G172" s="249"/>
      <c r="H172" s="253">
        <v>4.5</v>
      </c>
      <c r="I172" s="254"/>
      <c r="J172" s="249"/>
      <c r="K172" s="249"/>
      <c r="L172" s="255"/>
      <c r="M172" s="256"/>
      <c r="N172" s="257"/>
      <c r="O172" s="257"/>
      <c r="P172" s="257"/>
      <c r="Q172" s="257"/>
      <c r="R172" s="257"/>
      <c r="S172" s="257"/>
      <c r="T172" s="25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9" t="s">
        <v>164</v>
      </c>
      <c r="AU172" s="259" t="s">
        <v>88</v>
      </c>
      <c r="AV172" s="13" t="s">
        <v>88</v>
      </c>
      <c r="AW172" s="13" t="s">
        <v>34</v>
      </c>
      <c r="AX172" s="13" t="s">
        <v>78</v>
      </c>
      <c r="AY172" s="259" t="s">
        <v>126</v>
      </c>
    </row>
    <row r="173" s="13" customFormat="1">
      <c r="A173" s="13"/>
      <c r="B173" s="248"/>
      <c r="C173" s="249"/>
      <c r="D173" s="250" t="s">
        <v>164</v>
      </c>
      <c r="E173" s="251" t="s">
        <v>1</v>
      </c>
      <c r="F173" s="252" t="s">
        <v>857</v>
      </c>
      <c r="G173" s="249"/>
      <c r="H173" s="253">
        <v>3.7000000000000002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9" t="s">
        <v>164</v>
      </c>
      <c r="AU173" s="259" t="s">
        <v>88</v>
      </c>
      <c r="AV173" s="13" t="s">
        <v>88</v>
      </c>
      <c r="AW173" s="13" t="s">
        <v>34</v>
      </c>
      <c r="AX173" s="13" t="s">
        <v>78</v>
      </c>
      <c r="AY173" s="259" t="s">
        <v>126</v>
      </c>
    </row>
    <row r="174" s="14" customFormat="1">
      <c r="A174" s="14"/>
      <c r="B174" s="260"/>
      <c r="C174" s="261"/>
      <c r="D174" s="250" t="s">
        <v>164</v>
      </c>
      <c r="E174" s="262" t="s">
        <v>1</v>
      </c>
      <c r="F174" s="263" t="s">
        <v>173</v>
      </c>
      <c r="G174" s="261"/>
      <c r="H174" s="264">
        <v>12.199999999999999</v>
      </c>
      <c r="I174" s="265"/>
      <c r="J174" s="261"/>
      <c r="K174" s="261"/>
      <c r="L174" s="266"/>
      <c r="M174" s="267"/>
      <c r="N174" s="268"/>
      <c r="O174" s="268"/>
      <c r="P174" s="268"/>
      <c r="Q174" s="268"/>
      <c r="R174" s="268"/>
      <c r="S174" s="268"/>
      <c r="T174" s="26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0" t="s">
        <v>164</v>
      </c>
      <c r="AU174" s="270" t="s">
        <v>88</v>
      </c>
      <c r="AV174" s="14" t="s">
        <v>127</v>
      </c>
      <c r="AW174" s="14" t="s">
        <v>34</v>
      </c>
      <c r="AX174" s="14" t="s">
        <v>86</v>
      </c>
      <c r="AY174" s="270" t="s">
        <v>126</v>
      </c>
    </row>
    <row r="175" s="12" customFormat="1" ht="22.8" customHeight="1">
      <c r="A175" s="12"/>
      <c r="B175" s="222"/>
      <c r="C175" s="223"/>
      <c r="D175" s="224" t="s">
        <v>77</v>
      </c>
      <c r="E175" s="236" t="s">
        <v>553</v>
      </c>
      <c r="F175" s="236" t="s">
        <v>554</v>
      </c>
      <c r="G175" s="223"/>
      <c r="H175" s="223"/>
      <c r="I175" s="226"/>
      <c r="J175" s="237">
        <f>BK175</f>
        <v>0</v>
      </c>
      <c r="K175" s="223"/>
      <c r="L175" s="228"/>
      <c r="M175" s="229"/>
      <c r="N175" s="230"/>
      <c r="O175" s="230"/>
      <c r="P175" s="231">
        <f>SUM(P176:P190)</f>
        <v>0</v>
      </c>
      <c r="Q175" s="230"/>
      <c r="R175" s="231">
        <f>SUM(R176:R190)</f>
        <v>0</v>
      </c>
      <c r="S175" s="230"/>
      <c r="T175" s="232">
        <f>SUM(T176:T190)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33" t="s">
        <v>86</v>
      </c>
      <c r="AT175" s="234" t="s">
        <v>77</v>
      </c>
      <c r="AU175" s="234" t="s">
        <v>86</v>
      </c>
      <c r="AY175" s="233" t="s">
        <v>126</v>
      </c>
      <c r="BK175" s="235">
        <f>SUM(BK176:BK190)</f>
        <v>0</v>
      </c>
    </row>
    <row r="176" s="2" customFormat="1" ht="21.75" customHeight="1">
      <c r="A176" s="37"/>
      <c r="B176" s="38"/>
      <c r="C176" s="238" t="s">
        <v>292</v>
      </c>
      <c r="D176" s="238" t="s">
        <v>159</v>
      </c>
      <c r="E176" s="239" t="s">
        <v>556</v>
      </c>
      <c r="F176" s="240" t="s">
        <v>557</v>
      </c>
      <c r="G176" s="241" t="s">
        <v>261</v>
      </c>
      <c r="H176" s="242">
        <v>13.42</v>
      </c>
      <c r="I176" s="243"/>
      <c r="J176" s="244">
        <f>ROUND(I176*H176,2)</f>
        <v>0</v>
      </c>
      <c r="K176" s="245"/>
      <c r="L176" s="43"/>
      <c r="M176" s="246" t="s">
        <v>1</v>
      </c>
      <c r="N176" s="247" t="s">
        <v>43</v>
      </c>
      <c r="O176" s="90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03" t="s">
        <v>127</v>
      </c>
      <c r="AT176" s="203" t="s">
        <v>159</v>
      </c>
      <c r="AU176" s="203" t="s">
        <v>88</v>
      </c>
      <c r="AY176" s="16" t="s">
        <v>126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16" t="s">
        <v>86</v>
      </c>
      <c r="BK176" s="204">
        <f>ROUND(I176*H176,2)</f>
        <v>0</v>
      </c>
      <c r="BL176" s="16" t="s">
        <v>127</v>
      </c>
      <c r="BM176" s="203" t="s">
        <v>858</v>
      </c>
    </row>
    <row r="177" s="13" customFormat="1">
      <c r="A177" s="13"/>
      <c r="B177" s="248"/>
      <c r="C177" s="249"/>
      <c r="D177" s="250" t="s">
        <v>164</v>
      </c>
      <c r="E177" s="251" t="s">
        <v>1</v>
      </c>
      <c r="F177" s="252" t="s">
        <v>859</v>
      </c>
      <c r="G177" s="249"/>
      <c r="H177" s="253">
        <v>13.42</v>
      </c>
      <c r="I177" s="254"/>
      <c r="J177" s="249"/>
      <c r="K177" s="249"/>
      <c r="L177" s="255"/>
      <c r="M177" s="256"/>
      <c r="N177" s="257"/>
      <c r="O177" s="257"/>
      <c r="P177" s="257"/>
      <c r="Q177" s="257"/>
      <c r="R177" s="257"/>
      <c r="S177" s="257"/>
      <c r="T177" s="25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9" t="s">
        <v>164</v>
      </c>
      <c r="AU177" s="259" t="s">
        <v>88</v>
      </c>
      <c r="AV177" s="13" t="s">
        <v>88</v>
      </c>
      <c r="AW177" s="13" t="s">
        <v>34</v>
      </c>
      <c r="AX177" s="13" t="s">
        <v>86</v>
      </c>
      <c r="AY177" s="259" t="s">
        <v>126</v>
      </c>
    </row>
    <row r="178" s="2" customFormat="1" ht="21.75" customHeight="1">
      <c r="A178" s="37"/>
      <c r="B178" s="38"/>
      <c r="C178" s="238" t="s">
        <v>297</v>
      </c>
      <c r="D178" s="238" t="s">
        <v>159</v>
      </c>
      <c r="E178" s="239" t="s">
        <v>561</v>
      </c>
      <c r="F178" s="240" t="s">
        <v>562</v>
      </c>
      <c r="G178" s="241" t="s">
        <v>261</v>
      </c>
      <c r="H178" s="242">
        <v>120.78</v>
      </c>
      <c r="I178" s="243"/>
      <c r="J178" s="244">
        <f>ROUND(I178*H178,2)</f>
        <v>0</v>
      </c>
      <c r="K178" s="245"/>
      <c r="L178" s="43"/>
      <c r="M178" s="246" t="s">
        <v>1</v>
      </c>
      <c r="N178" s="247" t="s">
        <v>43</v>
      </c>
      <c r="O178" s="90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03" t="s">
        <v>127</v>
      </c>
      <c r="AT178" s="203" t="s">
        <v>159</v>
      </c>
      <c r="AU178" s="203" t="s">
        <v>88</v>
      </c>
      <c r="AY178" s="16" t="s">
        <v>126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16" t="s">
        <v>86</v>
      </c>
      <c r="BK178" s="204">
        <f>ROUND(I178*H178,2)</f>
        <v>0</v>
      </c>
      <c r="BL178" s="16" t="s">
        <v>127</v>
      </c>
      <c r="BM178" s="203" t="s">
        <v>860</v>
      </c>
    </row>
    <row r="179" s="2" customFormat="1">
      <c r="A179" s="37"/>
      <c r="B179" s="38"/>
      <c r="C179" s="39"/>
      <c r="D179" s="250" t="s">
        <v>564</v>
      </c>
      <c r="E179" s="39"/>
      <c r="F179" s="271" t="s">
        <v>565</v>
      </c>
      <c r="G179" s="39"/>
      <c r="H179" s="39"/>
      <c r="I179" s="272"/>
      <c r="J179" s="39"/>
      <c r="K179" s="39"/>
      <c r="L179" s="43"/>
      <c r="M179" s="273"/>
      <c r="N179" s="274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564</v>
      </c>
      <c r="AU179" s="16" t="s">
        <v>88</v>
      </c>
    </row>
    <row r="180" s="13" customFormat="1">
      <c r="A180" s="13"/>
      <c r="B180" s="248"/>
      <c r="C180" s="249"/>
      <c r="D180" s="250" t="s">
        <v>164</v>
      </c>
      <c r="E180" s="249"/>
      <c r="F180" s="252" t="s">
        <v>861</v>
      </c>
      <c r="G180" s="249"/>
      <c r="H180" s="253">
        <v>120.78</v>
      </c>
      <c r="I180" s="254"/>
      <c r="J180" s="249"/>
      <c r="K180" s="249"/>
      <c r="L180" s="255"/>
      <c r="M180" s="256"/>
      <c r="N180" s="257"/>
      <c r="O180" s="257"/>
      <c r="P180" s="257"/>
      <c r="Q180" s="257"/>
      <c r="R180" s="257"/>
      <c r="S180" s="257"/>
      <c r="T180" s="25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9" t="s">
        <v>164</v>
      </c>
      <c r="AU180" s="259" t="s">
        <v>88</v>
      </c>
      <c r="AV180" s="13" t="s">
        <v>88</v>
      </c>
      <c r="AW180" s="13" t="s">
        <v>4</v>
      </c>
      <c r="AX180" s="13" t="s">
        <v>86</v>
      </c>
      <c r="AY180" s="259" t="s">
        <v>126</v>
      </c>
    </row>
    <row r="181" s="2" customFormat="1" ht="21.75" customHeight="1">
      <c r="A181" s="37"/>
      <c r="B181" s="38"/>
      <c r="C181" s="238" t="s">
        <v>302</v>
      </c>
      <c r="D181" s="238" t="s">
        <v>159</v>
      </c>
      <c r="E181" s="239" t="s">
        <v>568</v>
      </c>
      <c r="F181" s="240" t="s">
        <v>569</v>
      </c>
      <c r="G181" s="241" t="s">
        <v>261</v>
      </c>
      <c r="H181" s="242">
        <v>13.42</v>
      </c>
      <c r="I181" s="243"/>
      <c r="J181" s="244">
        <f>ROUND(I181*H181,2)</f>
        <v>0</v>
      </c>
      <c r="K181" s="245"/>
      <c r="L181" s="43"/>
      <c r="M181" s="246" t="s">
        <v>1</v>
      </c>
      <c r="N181" s="247" t="s">
        <v>43</v>
      </c>
      <c r="O181" s="90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03" t="s">
        <v>127</v>
      </c>
      <c r="AT181" s="203" t="s">
        <v>159</v>
      </c>
      <c r="AU181" s="203" t="s">
        <v>88</v>
      </c>
      <c r="AY181" s="16" t="s">
        <v>126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16" t="s">
        <v>86</v>
      </c>
      <c r="BK181" s="204">
        <f>ROUND(I181*H181,2)</f>
        <v>0</v>
      </c>
      <c r="BL181" s="16" t="s">
        <v>127</v>
      </c>
      <c r="BM181" s="203" t="s">
        <v>862</v>
      </c>
    </row>
    <row r="182" s="2" customFormat="1" ht="33" customHeight="1">
      <c r="A182" s="37"/>
      <c r="B182" s="38"/>
      <c r="C182" s="238" t="s">
        <v>308</v>
      </c>
      <c r="D182" s="238" t="s">
        <v>159</v>
      </c>
      <c r="E182" s="239" t="s">
        <v>572</v>
      </c>
      <c r="F182" s="240" t="s">
        <v>573</v>
      </c>
      <c r="G182" s="241" t="s">
        <v>261</v>
      </c>
      <c r="H182" s="242">
        <v>13.42</v>
      </c>
      <c r="I182" s="243"/>
      <c r="J182" s="244">
        <f>ROUND(I182*H182,2)</f>
        <v>0</v>
      </c>
      <c r="K182" s="245"/>
      <c r="L182" s="43"/>
      <c r="M182" s="246" t="s">
        <v>1</v>
      </c>
      <c r="N182" s="247" t="s">
        <v>43</v>
      </c>
      <c r="O182" s="90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03" t="s">
        <v>127</v>
      </c>
      <c r="AT182" s="203" t="s">
        <v>159</v>
      </c>
      <c r="AU182" s="203" t="s">
        <v>88</v>
      </c>
      <c r="AY182" s="16" t="s">
        <v>126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16" t="s">
        <v>86</v>
      </c>
      <c r="BK182" s="204">
        <f>ROUND(I182*H182,2)</f>
        <v>0</v>
      </c>
      <c r="BL182" s="16" t="s">
        <v>127</v>
      </c>
      <c r="BM182" s="203" t="s">
        <v>863</v>
      </c>
    </row>
    <row r="183" s="2" customFormat="1" ht="16.5" customHeight="1">
      <c r="A183" s="37"/>
      <c r="B183" s="38"/>
      <c r="C183" s="238" t="s">
        <v>313</v>
      </c>
      <c r="D183" s="238" t="s">
        <v>159</v>
      </c>
      <c r="E183" s="239" t="s">
        <v>576</v>
      </c>
      <c r="F183" s="240" t="s">
        <v>577</v>
      </c>
      <c r="G183" s="241" t="s">
        <v>261</v>
      </c>
      <c r="H183" s="242">
        <v>103.7</v>
      </c>
      <c r="I183" s="243"/>
      <c r="J183" s="244">
        <f>ROUND(I183*H183,2)</f>
        <v>0</v>
      </c>
      <c r="K183" s="245"/>
      <c r="L183" s="43"/>
      <c r="M183" s="246" t="s">
        <v>1</v>
      </c>
      <c r="N183" s="247" t="s">
        <v>43</v>
      </c>
      <c r="O183" s="90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03" t="s">
        <v>127</v>
      </c>
      <c r="AT183" s="203" t="s">
        <v>159</v>
      </c>
      <c r="AU183" s="203" t="s">
        <v>88</v>
      </c>
      <c r="AY183" s="16" t="s">
        <v>126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16" t="s">
        <v>86</v>
      </c>
      <c r="BK183" s="204">
        <f>ROUND(I183*H183,2)</f>
        <v>0</v>
      </c>
      <c r="BL183" s="16" t="s">
        <v>127</v>
      </c>
      <c r="BM183" s="203" t="s">
        <v>864</v>
      </c>
    </row>
    <row r="184" s="13" customFormat="1">
      <c r="A184" s="13"/>
      <c r="B184" s="248"/>
      <c r="C184" s="249"/>
      <c r="D184" s="250" t="s">
        <v>164</v>
      </c>
      <c r="E184" s="251" t="s">
        <v>1</v>
      </c>
      <c r="F184" s="252" t="s">
        <v>865</v>
      </c>
      <c r="G184" s="249"/>
      <c r="H184" s="253">
        <v>103.7</v>
      </c>
      <c r="I184" s="254"/>
      <c r="J184" s="249"/>
      <c r="K184" s="249"/>
      <c r="L184" s="255"/>
      <c r="M184" s="256"/>
      <c r="N184" s="257"/>
      <c r="O184" s="257"/>
      <c r="P184" s="257"/>
      <c r="Q184" s="257"/>
      <c r="R184" s="257"/>
      <c r="S184" s="257"/>
      <c r="T184" s="25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9" t="s">
        <v>164</v>
      </c>
      <c r="AU184" s="259" t="s">
        <v>88</v>
      </c>
      <c r="AV184" s="13" t="s">
        <v>88</v>
      </c>
      <c r="AW184" s="13" t="s">
        <v>34</v>
      </c>
      <c r="AX184" s="13" t="s">
        <v>78</v>
      </c>
      <c r="AY184" s="259" t="s">
        <v>126</v>
      </c>
    </row>
    <row r="185" s="14" customFormat="1">
      <c r="A185" s="14"/>
      <c r="B185" s="260"/>
      <c r="C185" s="261"/>
      <c r="D185" s="250" t="s">
        <v>164</v>
      </c>
      <c r="E185" s="262" t="s">
        <v>1</v>
      </c>
      <c r="F185" s="263" t="s">
        <v>173</v>
      </c>
      <c r="G185" s="261"/>
      <c r="H185" s="264">
        <v>103.7</v>
      </c>
      <c r="I185" s="265"/>
      <c r="J185" s="261"/>
      <c r="K185" s="261"/>
      <c r="L185" s="266"/>
      <c r="M185" s="267"/>
      <c r="N185" s="268"/>
      <c r="O185" s="268"/>
      <c r="P185" s="268"/>
      <c r="Q185" s="268"/>
      <c r="R185" s="268"/>
      <c r="S185" s="268"/>
      <c r="T185" s="26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70" t="s">
        <v>164</v>
      </c>
      <c r="AU185" s="270" t="s">
        <v>88</v>
      </c>
      <c r="AV185" s="14" t="s">
        <v>127</v>
      </c>
      <c r="AW185" s="14" t="s">
        <v>34</v>
      </c>
      <c r="AX185" s="14" t="s">
        <v>86</v>
      </c>
      <c r="AY185" s="270" t="s">
        <v>126</v>
      </c>
    </row>
    <row r="186" s="2" customFormat="1" ht="21.75" customHeight="1">
      <c r="A186" s="37"/>
      <c r="B186" s="38"/>
      <c r="C186" s="238" t="s">
        <v>319</v>
      </c>
      <c r="D186" s="238" t="s">
        <v>159</v>
      </c>
      <c r="E186" s="239" t="s">
        <v>584</v>
      </c>
      <c r="F186" s="240" t="s">
        <v>585</v>
      </c>
      <c r="G186" s="241" t="s">
        <v>261</v>
      </c>
      <c r="H186" s="242">
        <v>933.29999999999995</v>
      </c>
      <c r="I186" s="243"/>
      <c r="J186" s="244">
        <f>ROUND(I186*H186,2)</f>
        <v>0</v>
      </c>
      <c r="K186" s="245"/>
      <c r="L186" s="43"/>
      <c r="M186" s="246" t="s">
        <v>1</v>
      </c>
      <c r="N186" s="247" t="s">
        <v>43</v>
      </c>
      <c r="O186" s="90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03" t="s">
        <v>127</v>
      </c>
      <c r="AT186" s="203" t="s">
        <v>159</v>
      </c>
      <c r="AU186" s="203" t="s">
        <v>88</v>
      </c>
      <c r="AY186" s="16" t="s">
        <v>126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16" t="s">
        <v>86</v>
      </c>
      <c r="BK186" s="204">
        <f>ROUND(I186*H186,2)</f>
        <v>0</v>
      </c>
      <c r="BL186" s="16" t="s">
        <v>127</v>
      </c>
      <c r="BM186" s="203" t="s">
        <v>866</v>
      </c>
    </row>
    <row r="187" s="2" customFormat="1">
      <c r="A187" s="37"/>
      <c r="B187" s="38"/>
      <c r="C187" s="39"/>
      <c r="D187" s="250" t="s">
        <v>564</v>
      </c>
      <c r="E187" s="39"/>
      <c r="F187" s="271" t="s">
        <v>565</v>
      </c>
      <c r="G187" s="39"/>
      <c r="H187" s="39"/>
      <c r="I187" s="272"/>
      <c r="J187" s="39"/>
      <c r="K187" s="39"/>
      <c r="L187" s="43"/>
      <c r="M187" s="273"/>
      <c r="N187" s="274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564</v>
      </c>
      <c r="AU187" s="16" t="s">
        <v>88</v>
      </c>
    </row>
    <row r="188" s="13" customFormat="1">
      <c r="A188" s="13"/>
      <c r="B188" s="248"/>
      <c r="C188" s="249"/>
      <c r="D188" s="250" t="s">
        <v>164</v>
      </c>
      <c r="E188" s="249"/>
      <c r="F188" s="252" t="s">
        <v>867</v>
      </c>
      <c r="G188" s="249"/>
      <c r="H188" s="253">
        <v>933.29999999999995</v>
      </c>
      <c r="I188" s="254"/>
      <c r="J188" s="249"/>
      <c r="K188" s="249"/>
      <c r="L188" s="255"/>
      <c r="M188" s="256"/>
      <c r="N188" s="257"/>
      <c r="O188" s="257"/>
      <c r="P188" s="257"/>
      <c r="Q188" s="257"/>
      <c r="R188" s="257"/>
      <c r="S188" s="257"/>
      <c r="T188" s="25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9" t="s">
        <v>164</v>
      </c>
      <c r="AU188" s="259" t="s">
        <v>88</v>
      </c>
      <c r="AV188" s="13" t="s">
        <v>88</v>
      </c>
      <c r="AW188" s="13" t="s">
        <v>4</v>
      </c>
      <c r="AX188" s="13" t="s">
        <v>86</v>
      </c>
      <c r="AY188" s="259" t="s">
        <v>126</v>
      </c>
    </row>
    <row r="189" s="2" customFormat="1" ht="21.75" customHeight="1">
      <c r="A189" s="37"/>
      <c r="B189" s="38"/>
      <c r="C189" s="238" t="s">
        <v>324</v>
      </c>
      <c r="D189" s="238" t="s">
        <v>159</v>
      </c>
      <c r="E189" s="239" t="s">
        <v>589</v>
      </c>
      <c r="F189" s="240" t="s">
        <v>590</v>
      </c>
      <c r="G189" s="241" t="s">
        <v>261</v>
      </c>
      <c r="H189" s="242">
        <v>103.7</v>
      </c>
      <c r="I189" s="243"/>
      <c r="J189" s="244">
        <f>ROUND(I189*H189,2)</f>
        <v>0</v>
      </c>
      <c r="K189" s="245"/>
      <c r="L189" s="43"/>
      <c r="M189" s="246" t="s">
        <v>1</v>
      </c>
      <c r="N189" s="247" t="s">
        <v>43</v>
      </c>
      <c r="O189" s="90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03" t="s">
        <v>127</v>
      </c>
      <c r="AT189" s="203" t="s">
        <v>159</v>
      </c>
      <c r="AU189" s="203" t="s">
        <v>88</v>
      </c>
      <c r="AY189" s="16" t="s">
        <v>126</v>
      </c>
      <c r="BE189" s="204">
        <f>IF(N189="základní",J189,0)</f>
        <v>0</v>
      </c>
      <c r="BF189" s="204">
        <f>IF(N189="snížená",J189,0)</f>
        <v>0</v>
      </c>
      <c r="BG189" s="204">
        <f>IF(N189="zákl. přenesená",J189,0)</f>
        <v>0</v>
      </c>
      <c r="BH189" s="204">
        <f>IF(N189="sníž. přenesená",J189,0)</f>
        <v>0</v>
      </c>
      <c r="BI189" s="204">
        <f>IF(N189="nulová",J189,0)</f>
        <v>0</v>
      </c>
      <c r="BJ189" s="16" t="s">
        <v>86</v>
      </c>
      <c r="BK189" s="204">
        <f>ROUND(I189*H189,2)</f>
        <v>0</v>
      </c>
      <c r="BL189" s="16" t="s">
        <v>127</v>
      </c>
      <c r="BM189" s="203" t="s">
        <v>868</v>
      </c>
    </row>
    <row r="190" s="2" customFormat="1" ht="33" customHeight="1">
      <c r="A190" s="37"/>
      <c r="B190" s="38"/>
      <c r="C190" s="238" t="s">
        <v>328</v>
      </c>
      <c r="D190" s="238" t="s">
        <v>159</v>
      </c>
      <c r="E190" s="239" t="s">
        <v>593</v>
      </c>
      <c r="F190" s="240" t="s">
        <v>594</v>
      </c>
      <c r="G190" s="241" t="s">
        <v>261</v>
      </c>
      <c r="H190" s="242">
        <v>103.7</v>
      </c>
      <c r="I190" s="243"/>
      <c r="J190" s="244">
        <f>ROUND(I190*H190,2)</f>
        <v>0</v>
      </c>
      <c r="K190" s="245"/>
      <c r="L190" s="43"/>
      <c r="M190" s="246" t="s">
        <v>1</v>
      </c>
      <c r="N190" s="247" t="s">
        <v>43</v>
      </c>
      <c r="O190" s="90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03" t="s">
        <v>127</v>
      </c>
      <c r="AT190" s="203" t="s">
        <v>159</v>
      </c>
      <c r="AU190" s="203" t="s">
        <v>88</v>
      </c>
      <c r="AY190" s="16" t="s">
        <v>126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16" t="s">
        <v>86</v>
      </c>
      <c r="BK190" s="204">
        <f>ROUND(I190*H190,2)</f>
        <v>0</v>
      </c>
      <c r="BL190" s="16" t="s">
        <v>127</v>
      </c>
      <c r="BM190" s="203" t="s">
        <v>869</v>
      </c>
    </row>
    <row r="191" s="12" customFormat="1" ht="22.8" customHeight="1">
      <c r="A191" s="12"/>
      <c r="B191" s="222"/>
      <c r="C191" s="223"/>
      <c r="D191" s="224" t="s">
        <v>77</v>
      </c>
      <c r="E191" s="236" t="s">
        <v>596</v>
      </c>
      <c r="F191" s="236" t="s">
        <v>597</v>
      </c>
      <c r="G191" s="223"/>
      <c r="H191" s="223"/>
      <c r="I191" s="226"/>
      <c r="J191" s="237">
        <f>BK191</f>
        <v>0</v>
      </c>
      <c r="K191" s="223"/>
      <c r="L191" s="228"/>
      <c r="M191" s="229"/>
      <c r="N191" s="230"/>
      <c r="O191" s="230"/>
      <c r="P191" s="231">
        <f>SUM(P192:P194)</f>
        <v>0</v>
      </c>
      <c r="Q191" s="230"/>
      <c r="R191" s="231">
        <f>SUM(R192:R194)</f>
        <v>0</v>
      </c>
      <c r="S191" s="230"/>
      <c r="T191" s="232">
        <f>SUM(T192:T194)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33" t="s">
        <v>86</v>
      </c>
      <c r="AT191" s="234" t="s">
        <v>77</v>
      </c>
      <c r="AU191" s="234" t="s">
        <v>86</v>
      </c>
      <c r="AY191" s="233" t="s">
        <v>126</v>
      </c>
      <c r="BK191" s="235">
        <f>SUM(BK192:BK194)</f>
        <v>0</v>
      </c>
    </row>
    <row r="192" s="2" customFormat="1" ht="33" customHeight="1">
      <c r="A192" s="37"/>
      <c r="B192" s="38"/>
      <c r="C192" s="238" t="s">
        <v>332</v>
      </c>
      <c r="D192" s="238" t="s">
        <v>159</v>
      </c>
      <c r="E192" s="239" t="s">
        <v>599</v>
      </c>
      <c r="F192" s="240" t="s">
        <v>600</v>
      </c>
      <c r="G192" s="241" t="s">
        <v>261</v>
      </c>
      <c r="H192" s="242">
        <v>35.290999999999997</v>
      </c>
      <c r="I192" s="243"/>
      <c r="J192" s="244">
        <f>ROUND(I192*H192,2)</f>
        <v>0</v>
      </c>
      <c r="K192" s="245"/>
      <c r="L192" s="43"/>
      <c r="M192" s="246" t="s">
        <v>1</v>
      </c>
      <c r="N192" s="247" t="s">
        <v>43</v>
      </c>
      <c r="O192" s="90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03" t="s">
        <v>127</v>
      </c>
      <c r="AT192" s="203" t="s">
        <v>159</v>
      </c>
      <c r="AU192" s="203" t="s">
        <v>88</v>
      </c>
      <c r="AY192" s="16" t="s">
        <v>126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16" t="s">
        <v>86</v>
      </c>
      <c r="BK192" s="204">
        <f>ROUND(I192*H192,2)</f>
        <v>0</v>
      </c>
      <c r="BL192" s="16" t="s">
        <v>127</v>
      </c>
      <c r="BM192" s="203" t="s">
        <v>870</v>
      </c>
    </row>
    <row r="193" s="2" customFormat="1" ht="33" customHeight="1">
      <c r="A193" s="37"/>
      <c r="B193" s="38"/>
      <c r="C193" s="238" t="s">
        <v>336</v>
      </c>
      <c r="D193" s="238" t="s">
        <v>159</v>
      </c>
      <c r="E193" s="239" t="s">
        <v>603</v>
      </c>
      <c r="F193" s="240" t="s">
        <v>604</v>
      </c>
      <c r="G193" s="241" t="s">
        <v>261</v>
      </c>
      <c r="H193" s="242">
        <v>35.290999999999997</v>
      </c>
      <c r="I193" s="243"/>
      <c r="J193" s="244">
        <f>ROUND(I193*H193,2)</f>
        <v>0</v>
      </c>
      <c r="K193" s="245"/>
      <c r="L193" s="43"/>
      <c r="M193" s="246" t="s">
        <v>1</v>
      </c>
      <c r="N193" s="247" t="s">
        <v>43</v>
      </c>
      <c r="O193" s="90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03" t="s">
        <v>127</v>
      </c>
      <c r="AT193" s="203" t="s">
        <v>159</v>
      </c>
      <c r="AU193" s="203" t="s">
        <v>88</v>
      </c>
      <c r="AY193" s="16" t="s">
        <v>126</v>
      </c>
      <c r="BE193" s="204">
        <f>IF(N193="základní",J193,0)</f>
        <v>0</v>
      </c>
      <c r="BF193" s="204">
        <f>IF(N193="snížená",J193,0)</f>
        <v>0</v>
      </c>
      <c r="BG193" s="204">
        <f>IF(N193="zákl. přenesená",J193,0)</f>
        <v>0</v>
      </c>
      <c r="BH193" s="204">
        <f>IF(N193="sníž. přenesená",J193,0)</f>
        <v>0</v>
      </c>
      <c r="BI193" s="204">
        <f>IF(N193="nulová",J193,0)</f>
        <v>0</v>
      </c>
      <c r="BJ193" s="16" t="s">
        <v>86</v>
      </c>
      <c r="BK193" s="204">
        <f>ROUND(I193*H193,2)</f>
        <v>0</v>
      </c>
      <c r="BL193" s="16" t="s">
        <v>127</v>
      </c>
      <c r="BM193" s="203" t="s">
        <v>871</v>
      </c>
    </row>
    <row r="194" s="2" customFormat="1" ht="33" customHeight="1">
      <c r="A194" s="37"/>
      <c r="B194" s="38"/>
      <c r="C194" s="238" t="s">
        <v>341</v>
      </c>
      <c r="D194" s="238" t="s">
        <v>159</v>
      </c>
      <c r="E194" s="239" t="s">
        <v>607</v>
      </c>
      <c r="F194" s="240" t="s">
        <v>608</v>
      </c>
      <c r="G194" s="241" t="s">
        <v>261</v>
      </c>
      <c r="H194" s="242">
        <v>35.290999999999997</v>
      </c>
      <c r="I194" s="243"/>
      <c r="J194" s="244">
        <f>ROUND(I194*H194,2)</f>
        <v>0</v>
      </c>
      <c r="K194" s="245"/>
      <c r="L194" s="43"/>
      <c r="M194" s="275" t="s">
        <v>1</v>
      </c>
      <c r="N194" s="276" t="s">
        <v>43</v>
      </c>
      <c r="O194" s="207"/>
      <c r="P194" s="208">
        <f>O194*H194</f>
        <v>0</v>
      </c>
      <c r="Q194" s="208">
        <v>0</v>
      </c>
      <c r="R194" s="208">
        <f>Q194*H194</f>
        <v>0</v>
      </c>
      <c r="S194" s="208">
        <v>0</v>
      </c>
      <c r="T194" s="209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03" t="s">
        <v>127</v>
      </c>
      <c r="AT194" s="203" t="s">
        <v>159</v>
      </c>
      <c r="AU194" s="203" t="s">
        <v>88</v>
      </c>
      <c r="AY194" s="16" t="s">
        <v>126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16" t="s">
        <v>86</v>
      </c>
      <c r="BK194" s="204">
        <f>ROUND(I194*H194,2)</f>
        <v>0</v>
      </c>
      <c r="BL194" s="16" t="s">
        <v>127</v>
      </c>
      <c r="BM194" s="203" t="s">
        <v>872</v>
      </c>
    </row>
    <row r="195" s="2" customFormat="1" ht="6.96" customHeight="1">
      <c r="A195" s="37"/>
      <c r="B195" s="65"/>
      <c r="C195" s="66"/>
      <c r="D195" s="66"/>
      <c r="E195" s="66"/>
      <c r="F195" s="66"/>
      <c r="G195" s="66"/>
      <c r="H195" s="66"/>
      <c r="I195" s="66"/>
      <c r="J195" s="66"/>
      <c r="K195" s="66"/>
      <c r="L195" s="43"/>
      <c r="M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</row>
  </sheetData>
  <sheetProtection sheet="1" autoFilter="0" formatColumns="0" formatRows="0" objects="1" scenarios="1" spinCount="100000" saltValue="k60+alZB+v5ot49A+ORU06EBSiWf0Quwr83g5UAh+X6r452yX0zAQfLpGWfMsEulON2yZ4cwASsprmshYwp/JA==" hashValue="DmxL0pCImjV139m7fJlhCwR46nN2GS7H3GBJtJYHzbIGDBG4zxezt61S0/BqyAQcQRvTp6nilhsXOvThuegwLA==" algorithmName="SHA-512" password="CC35"/>
  <autoFilter ref="C121:K194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100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88</v>
      </c>
    </row>
    <row r="4" s="1" customFormat="1" ht="24.96" customHeight="1">
      <c r="B4" s="19"/>
      <c r="D4" s="137" t="s">
        <v>101</v>
      </c>
      <c r="L4" s="19"/>
      <c r="M4" s="138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9" t="s">
        <v>16</v>
      </c>
      <c r="L6" s="19"/>
    </row>
    <row r="7" s="1" customFormat="1" ht="16.5" customHeight="1">
      <c r="B7" s="19"/>
      <c r="E7" s="140" t="str">
        <f>'Rekapitulace stavby'!K6</f>
        <v>ZPEVNĚNÉ PLOCHY V LOKALITĚ BŘEZINSKÁ - 2. část</v>
      </c>
      <c r="F7" s="139"/>
      <c r="G7" s="139"/>
      <c r="H7" s="139"/>
      <c r="L7" s="19"/>
    </row>
    <row r="8" s="2" customFormat="1" ht="12" customHeight="1">
      <c r="A8" s="37"/>
      <c r="B8" s="43"/>
      <c r="C8" s="37"/>
      <c r="D8" s="139" t="s">
        <v>102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1" t="s">
        <v>873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9" t="s">
        <v>20</v>
      </c>
      <c r="E12" s="37"/>
      <c r="F12" s="142" t="s">
        <v>36</v>
      </c>
      <c r="G12" s="37"/>
      <c r="H12" s="37"/>
      <c r="I12" s="139" t="s">
        <v>22</v>
      </c>
      <c r="J12" s="143" t="str">
        <f>'Rekapitulace stavby'!AN8</f>
        <v>15. 12. 2021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9" t="s">
        <v>29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9" t="s">
        <v>31</v>
      </c>
      <c r="E20" s="37"/>
      <c r="F20" s="37"/>
      <c r="G20" s="37"/>
      <c r="H20" s="37"/>
      <c r="I20" s="139" t="s">
        <v>25</v>
      </c>
      <c r="J20" s="142" t="s">
        <v>32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2" t="s">
        <v>33</v>
      </c>
      <c r="F21" s="37"/>
      <c r="G21" s="37"/>
      <c r="H21" s="37"/>
      <c r="I21" s="139" t="s">
        <v>28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9" t="s">
        <v>35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9" t="s">
        <v>37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9" t="s">
        <v>38</v>
      </c>
      <c r="E30" s="37"/>
      <c r="F30" s="37"/>
      <c r="G30" s="37"/>
      <c r="H30" s="37"/>
      <c r="I30" s="37"/>
      <c r="J30" s="150">
        <f>ROUND(J123,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1" t="s">
        <v>40</v>
      </c>
      <c r="G32" s="37"/>
      <c r="H32" s="37"/>
      <c r="I32" s="151" t="s">
        <v>39</v>
      </c>
      <c r="J32" s="151" t="s">
        <v>41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42</v>
      </c>
      <c r="E33" s="139" t="s">
        <v>43</v>
      </c>
      <c r="F33" s="153">
        <f>ROUND((SUM(BE123:BE196)),  2)</f>
        <v>0</v>
      </c>
      <c r="G33" s="37"/>
      <c r="H33" s="37"/>
      <c r="I33" s="154">
        <v>0.20999999999999999</v>
      </c>
      <c r="J33" s="153">
        <f>ROUND(((SUM(BE123:BE196))*I33),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9" t="s">
        <v>44</v>
      </c>
      <c r="F34" s="153">
        <f>ROUND((SUM(BF123:BF196)),  2)</f>
        <v>0</v>
      </c>
      <c r="G34" s="37"/>
      <c r="H34" s="37"/>
      <c r="I34" s="154">
        <v>0.14999999999999999</v>
      </c>
      <c r="J34" s="153">
        <f>ROUND(((SUM(BF123:BF196))*I34),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9" t="s">
        <v>45</v>
      </c>
      <c r="F35" s="153">
        <f>ROUND((SUM(BG123:BG196)),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9" t="s">
        <v>46</v>
      </c>
      <c r="F36" s="153">
        <f>ROUND((SUM(BH123:BH196)),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9" t="s">
        <v>47</v>
      </c>
      <c r="F37" s="153">
        <f>ROUND((SUM(BI123:BI196)),  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48</v>
      </c>
      <c r="E39" s="157"/>
      <c r="F39" s="157"/>
      <c r="G39" s="158" t="s">
        <v>49</v>
      </c>
      <c r="H39" s="159" t="s">
        <v>50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62" t="s">
        <v>51</v>
      </c>
      <c r="E50" s="163"/>
      <c r="F50" s="163"/>
      <c r="G50" s="162" t="s">
        <v>52</v>
      </c>
      <c r="H50" s="163"/>
      <c r="I50" s="163"/>
      <c r="J50" s="163"/>
      <c r="K50" s="163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53</v>
      </c>
      <c r="E61" s="165"/>
      <c r="F61" s="166" t="s">
        <v>54</v>
      </c>
      <c r="G61" s="164" t="s">
        <v>53</v>
      </c>
      <c r="H61" s="165"/>
      <c r="I61" s="165"/>
      <c r="J61" s="167" t="s">
        <v>54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55</v>
      </c>
      <c r="E65" s="168"/>
      <c r="F65" s="168"/>
      <c r="G65" s="162" t="s">
        <v>56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53</v>
      </c>
      <c r="E76" s="165"/>
      <c r="F76" s="166" t="s">
        <v>54</v>
      </c>
      <c r="G76" s="164" t="s">
        <v>53</v>
      </c>
      <c r="H76" s="165"/>
      <c r="I76" s="165"/>
      <c r="J76" s="167" t="s">
        <v>54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hidden="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hidden="1" s="2" customFormat="1" ht="24.96" customHeight="1">
      <c r="A82" s="37"/>
      <c r="B82" s="38"/>
      <c r="C82" s="22" t="s">
        <v>104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hidden="1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hidden="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hidden="1" s="2" customFormat="1" ht="16.5" customHeight="1">
      <c r="A85" s="37"/>
      <c r="B85" s="38"/>
      <c r="C85" s="39"/>
      <c r="D85" s="39"/>
      <c r="E85" s="173" t="str">
        <f>E7</f>
        <v>ZPEVNĚNÉ PLOCHY V LOKALITĚ BŘEZINSKÁ - 2. část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hidden="1" s="2" customFormat="1" ht="12" customHeight="1">
      <c r="A86" s="37"/>
      <c r="B86" s="38"/>
      <c r="C86" s="31" t="s">
        <v>102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hidden="1" s="2" customFormat="1" ht="16.5" customHeight="1">
      <c r="A87" s="37"/>
      <c r="B87" s="38"/>
      <c r="C87" s="39"/>
      <c r="D87" s="39"/>
      <c r="E87" s="75" t="str">
        <f>E9</f>
        <v>SO105 - OPRAVA MÍSTNÍCH KOMUNIKACÍ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hidden="1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hidden="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15. 12. 2021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hidden="1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hidden="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Petřvald</v>
      </c>
      <c r="G91" s="39"/>
      <c r="H91" s="39"/>
      <c r="I91" s="31" t="s">
        <v>31</v>
      </c>
      <c r="J91" s="35" t="str">
        <f>E21</f>
        <v>Ing. Pavol Lipták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hidden="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35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hidden="1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hidden="1" s="2" customFormat="1" ht="29.28" customHeight="1">
      <c r="A94" s="37"/>
      <c r="B94" s="38"/>
      <c r="C94" s="174" t="s">
        <v>105</v>
      </c>
      <c r="D94" s="175"/>
      <c r="E94" s="175"/>
      <c r="F94" s="175"/>
      <c r="G94" s="175"/>
      <c r="H94" s="175"/>
      <c r="I94" s="175"/>
      <c r="J94" s="176" t="s">
        <v>106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hidden="1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hidden="1" s="2" customFormat="1" ht="22.8" customHeight="1">
      <c r="A96" s="37"/>
      <c r="B96" s="38"/>
      <c r="C96" s="177" t="s">
        <v>107</v>
      </c>
      <c r="D96" s="39"/>
      <c r="E96" s="39"/>
      <c r="F96" s="39"/>
      <c r="G96" s="39"/>
      <c r="H96" s="39"/>
      <c r="I96" s="39"/>
      <c r="J96" s="109">
        <f>J123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108</v>
      </c>
    </row>
    <row r="97" hidden="1" s="10" customFormat="1" ht="24.96" customHeight="1">
      <c r="A97" s="10"/>
      <c r="B97" s="210"/>
      <c r="C97" s="211"/>
      <c r="D97" s="212" t="s">
        <v>148</v>
      </c>
      <c r="E97" s="213"/>
      <c r="F97" s="213"/>
      <c r="G97" s="213"/>
      <c r="H97" s="213"/>
      <c r="I97" s="213"/>
      <c r="J97" s="214">
        <f>J124</f>
        <v>0</v>
      </c>
      <c r="K97" s="211"/>
      <c r="L97" s="215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hidden="1" s="11" customFormat="1" ht="19.92" customHeight="1">
      <c r="A98" s="11"/>
      <c r="B98" s="216"/>
      <c r="C98" s="217"/>
      <c r="D98" s="218" t="s">
        <v>149</v>
      </c>
      <c r="E98" s="219"/>
      <c r="F98" s="219"/>
      <c r="G98" s="219"/>
      <c r="H98" s="219"/>
      <c r="I98" s="219"/>
      <c r="J98" s="220">
        <f>J125</f>
        <v>0</v>
      </c>
      <c r="K98" s="217"/>
      <c r="L98" s="22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</row>
    <row r="99" hidden="1" s="11" customFormat="1" ht="19.92" customHeight="1">
      <c r="A99" s="11"/>
      <c r="B99" s="216"/>
      <c r="C99" s="217"/>
      <c r="D99" s="218" t="s">
        <v>151</v>
      </c>
      <c r="E99" s="219"/>
      <c r="F99" s="219"/>
      <c r="G99" s="219"/>
      <c r="H99" s="219"/>
      <c r="I99" s="219"/>
      <c r="J99" s="220">
        <f>J141</f>
        <v>0</v>
      </c>
      <c r="K99" s="217"/>
      <c r="L99" s="22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</row>
    <row r="100" hidden="1" s="11" customFormat="1" ht="19.92" customHeight="1">
      <c r="A100" s="11"/>
      <c r="B100" s="216"/>
      <c r="C100" s="217"/>
      <c r="D100" s="218" t="s">
        <v>152</v>
      </c>
      <c r="E100" s="219"/>
      <c r="F100" s="219"/>
      <c r="G100" s="219"/>
      <c r="H100" s="219"/>
      <c r="I100" s="219"/>
      <c r="J100" s="220">
        <f>J146</f>
        <v>0</v>
      </c>
      <c r="K100" s="217"/>
      <c r="L100" s="22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</row>
    <row r="101" hidden="1" s="11" customFormat="1" ht="19.92" customHeight="1">
      <c r="A101" s="11"/>
      <c r="B101" s="216"/>
      <c r="C101" s="217"/>
      <c r="D101" s="218" t="s">
        <v>153</v>
      </c>
      <c r="E101" s="219"/>
      <c r="F101" s="219"/>
      <c r="G101" s="219"/>
      <c r="H101" s="219"/>
      <c r="I101" s="219"/>
      <c r="J101" s="220">
        <f>J149</f>
        <v>0</v>
      </c>
      <c r="K101" s="217"/>
      <c r="L101" s="22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</row>
    <row r="102" hidden="1" s="11" customFormat="1" ht="19.92" customHeight="1">
      <c r="A102" s="11"/>
      <c r="B102" s="216"/>
      <c r="C102" s="217"/>
      <c r="D102" s="218" t="s">
        <v>154</v>
      </c>
      <c r="E102" s="219"/>
      <c r="F102" s="219"/>
      <c r="G102" s="219"/>
      <c r="H102" s="219"/>
      <c r="I102" s="219"/>
      <c r="J102" s="220">
        <f>J178</f>
        <v>0</v>
      </c>
      <c r="K102" s="217"/>
      <c r="L102" s="22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</row>
    <row r="103" hidden="1" s="11" customFormat="1" ht="19.92" customHeight="1">
      <c r="A103" s="11"/>
      <c r="B103" s="216"/>
      <c r="C103" s="217"/>
      <c r="D103" s="218" t="s">
        <v>155</v>
      </c>
      <c r="E103" s="219"/>
      <c r="F103" s="219"/>
      <c r="G103" s="219"/>
      <c r="H103" s="219"/>
      <c r="I103" s="219"/>
      <c r="J103" s="220">
        <f>J193</f>
        <v>0</v>
      </c>
      <c r="K103" s="217"/>
      <c r="L103" s="22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</row>
    <row r="104" hidden="1" s="2" customFormat="1" ht="21.84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hidden="1" s="2" customFormat="1" ht="6.96" customHeight="1">
      <c r="A105" s="37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hidden="1"/>
    <row r="107" hidden="1"/>
    <row r="108" hidden="1"/>
    <row r="109" s="2" customFormat="1" ht="6.96" customHeight="1">
      <c r="A109" s="37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24.96" customHeight="1">
      <c r="A110" s="37"/>
      <c r="B110" s="38"/>
      <c r="C110" s="22" t="s">
        <v>109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6.96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6.5" customHeight="1">
      <c r="A113" s="37"/>
      <c r="B113" s="38"/>
      <c r="C113" s="39"/>
      <c r="D113" s="39"/>
      <c r="E113" s="173" t="str">
        <f>E7</f>
        <v>ZPEVNĚNÉ PLOCHY V LOKALITĚ BŘEZINSKÁ - 2. část</v>
      </c>
      <c r="F113" s="31"/>
      <c r="G113" s="31"/>
      <c r="H113" s="31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2" customHeight="1">
      <c r="A114" s="37"/>
      <c r="B114" s="38"/>
      <c r="C114" s="31" t="s">
        <v>102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6.5" customHeight="1">
      <c r="A115" s="37"/>
      <c r="B115" s="38"/>
      <c r="C115" s="39"/>
      <c r="D115" s="39"/>
      <c r="E115" s="75" t="str">
        <f>E9</f>
        <v>SO105 - OPRAVA MÍSTNÍCH KOMUNIKACÍ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6.96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2" customHeight="1">
      <c r="A117" s="37"/>
      <c r="B117" s="38"/>
      <c r="C117" s="31" t="s">
        <v>20</v>
      </c>
      <c r="D117" s="39"/>
      <c r="E117" s="39"/>
      <c r="F117" s="26" t="str">
        <f>F12</f>
        <v xml:space="preserve"> </v>
      </c>
      <c r="G117" s="39"/>
      <c r="H117" s="39"/>
      <c r="I117" s="31" t="s">
        <v>22</v>
      </c>
      <c r="J117" s="78" t="str">
        <f>IF(J12="","",J12)</f>
        <v>15. 12. 2021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6.96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5.15" customHeight="1">
      <c r="A119" s="37"/>
      <c r="B119" s="38"/>
      <c r="C119" s="31" t="s">
        <v>24</v>
      </c>
      <c r="D119" s="39"/>
      <c r="E119" s="39"/>
      <c r="F119" s="26" t="str">
        <f>E15</f>
        <v>Město Petřvald</v>
      </c>
      <c r="G119" s="39"/>
      <c r="H119" s="39"/>
      <c r="I119" s="31" t="s">
        <v>31</v>
      </c>
      <c r="J119" s="35" t="str">
        <f>E21</f>
        <v>Ing. Pavol Lipták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5.15" customHeight="1">
      <c r="A120" s="37"/>
      <c r="B120" s="38"/>
      <c r="C120" s="31" t="s">
        <v>29</v>
      </c>
      <c r="D120" s="39"/>
      <c r="E120" s="39"/>
      <c r="F120" s="26" t="str">
        <f>IF(E18="","",E18)</f>
        <v>Vyplň údaj</v>
      </c>
      <c r="G120" s="39"/>
      <c r="H120" s="39"/>
      <c r="I120" s="31" t="s">
        <v>35</v>
      </c>
      <c r="J120" s="35" t="str">
        <f>E24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0.32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9" customFormat="1" ht="29.28" customHeight="1">
      <c r="A122" s="178"/>
      <c r="B122" s="179"/>
      <c r="C122" s="180" t="s">
        <v>110</v>
      </c>
      <c r="D122" s="181" t="s">
        <v>63</v>
      </c>
      <c r="E122" s="181" t="s">
        <v>59</v>
      </c>
      <c r="F122" s="181" t="s">
        <v>60</v>
      </c>
      <c r="G122" s="181" t="s">
        <v>111</v>
      </c>
      <c r="H122" s="181" t="s">
        <v>112</v>
      </c>
      <c r="I122" s="181" t="s">
        <v>113</v>
      </c>
      <c r="J122" s="182" t="s">
        <v>106</v>
      </c>
      <c r="K122" s="183" t="s">
        <v>114</v>
      </c>
      <c r="L122" s="184"/>
      <c r="M122" s="99" t="s">
        <v>1</v>
      </c>
      <c r="N122" s="100" t="s">
        <v>42</v>
      </c>
      <c r="O122" s="100" t="s">
        <v>115</v>
      </c>
      <c r="P122" s="100" t="s">
        <v>116</v>
      </c>
      <c r="Q122" s="100" t="s">
        <v>117</v>
      </c>
      <c r="R122" s="100" t="s">
        <v>118</v>
      </c>
      <c r="S122" s="100" t="s">
        <v>119</v>
      </c>
      <c r="T122" s="101" t="s">
        <v>120</v>
      </c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</row>
    <row r="123" s="2" customFormat="1" ht="22.8" customHeight="1">
      <c r="A123" s="37"/>
      <c r="B123" s="38"/>
      <c r="C123" s="106" t="s">
        <v>121</v>
      </c>
      <c r="D123" s="39"/>
      <c r="E123" s="39"/>
      <c r="F123" s="39"/>
      <c r="G123" s="39"/>
      <c r="H123" s="39"/>
      <c r="I123" s="39"/>
      <c r="J123" s="185">
        <f>BK123</f>
        <v>0</v>
      </c>
      <c r="K123" s="39"/>
      <c r="L123" s="43"/>
      <c r="M123" s="102"/>
      <c r="N123" s="186"/>
      <c r="O123" s="103"/>
      <c r="P123" s="187">
        <f>P124</f>
        <v>0</v>
      </c>
      <c r="Q123" s="103"/>
      <c r="R123" s="187">
        <f>R124</f>
        <v>76.281046879999991</v>
      </c>
      <c r="S123" s="103"/>
      <c r="T123" s="188">
        <f>T124</f>
        <v>775.83249999999998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77</v>
      </c>
      <c r="AU123" s="16" t="s">
        <v>108</v>
      </c>
      <c r="BK123" s="189">
        <f>BK124</f>
        <v>0</v>
      </c>
    </row>
    <row r="124" s="12" customFormat="1" ht="25.92" customHeight="1">
      <c r="A124" s="12"/>
      <c r="B124" s="222"/>
      <c r="C124" s="223"/>
      <c r="D124" s="224" t="s">
        <v>77</v>
      </c>
      <c r="E124" s="225" t="s">
        <v>156</v>
      </c>
      <c r="F124" s="225" t="s">
        <v>157</v>
      </c>
      <c r="G124" s="223"/>
      <c r="H124" s="223"/>
      <c r="I124" s="226"/>
      <c r="J124" s="227">
        <f>BK124</f>
        <v>0</v>
      </c>
      <c r="K124" s="223"/>
      <c r="L124" s="228"/>
      <c r="M124" s="229"/>
      <c r="N124" s="230"/>
      <c r="O124" s="230"/>
      <c r="P124" s="231">
        <f>P125+P141+P146+P149+P178+P193</f>
        <v>0</v>
      </c>
      <c r="Q124" s="230"/>
      <c r="R124" s="231">
        <f>R125+R141+R146+R149+R178+R193</f>
        <v>76.281046879999991</v>
      </c>
      <c r="S124" s="230"/>
      <c r="T124" s="232">
        <f>T125+T141+T146+T149+T178+T193</f>
        <v>775.83249999999998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3" t="s">
        <v>86</v>
      </c>
      <c r="AT124" s="234" t="s">
        <v>77</v>
      </c>
      <c r="AU124" s="234" t="s">
        <v>78</v>
      </c>
      <c r="AY124" s="233" t="s">
        <v>126</v>
      </c>
      <c r="BK124" s="235">
        <f>BK125+BK141+BK146+BK149+BK178+BK193</f>
        <v>0</v>
      </c>
    </row>
    <row r="125" s="12" customFormat="1" ht="22.8" customHeight="1">
      <c r="A125" s="12"/>
      <c r="B125" s="222"/>
      <c r="C125" s="223"/>
      <c r="D125" s="224" t="s">
        <v>77</v>
      </c>
      <c r="E125" s="236" t="s">
        <v>86</v>
      </c>
      <c r="F125" s="236" t="s">
        <v>158</v>
      </c>
      <c r="G125" s="223"/>
      <c r="H125" s="223"/>
      <c r="I125" s="226"/>
      <c r="J125" s="237">
        <f>BK125</f>
        <v>0</v>
      </c>
      <c r="K125" s="223"/>
      <c r="L125" s="228"/>
      <c r="M125" s="229"/>
      <c r="N125" s="230"/>
      <c r="O125" s="230"/>
      <c r="P125" s="231">
        <f>SUM(P126:P140)</f>
        <v>0</v>
      </c>
      <c r="Q125" s="230"/>
      <c r="R125" s="231">
        <f>SUM(R126:R140)</f>
        <v>0.66896250000000002</v>
      </c>
      <c r="S125" s="230"/>
      <c r="T125" s="232">
        <f>SUM(T126:T140)</f>
        <v>775.66849999999999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3" t="s">
        <v>86</v>
      </c>
      <c r="AT125" s="234" t="s">
        <v>77</v>
      </c>
      <c r="AU125" s="234" t="s">
        <v>86</v>
      </c>
      <c r="AY125" s="233" t="s">
        <v>126</v>
      </c>
      <c r="BK125" s="235">
        <f>SUM(BK126:BK140)</f>
        <v>0</v>
      </c>
    </row>
    <row r="126" s="2" customFormat="1" ht="21.75" customHeight="1">
      <c r="A126" s="37"/>
      <c r="B126" s="38"/>
      <c r="C126" s="238" t="s">
        <v>86</v>
      </c>
      <c r="D126" s="238" t="s">
        <v>159</v>
      </c>
      <c r="E126" s="239" t="s">
        <v>874</v>
      </c>
      <c r="F126" s="240" t="s">
        <v>875</v>
      </c>
      <c r="G126" s="241" t="s">
        <v>162</v>
      </c>
      <c r="H126" s="242">
        <v>2789</v>
      </c>
      <c r="I126" s="243"/>
      <c r="J126" s="244">
        <f>ROUND(I126*H126,2)</f>
        <v>0</v>
      </c>
      <c r="K126" s="245"/>
      <c r="L126" s="43"/>
      <c r="M126" s="246" t="s">
        <v>1</v>
      </c>
      <c r="N126" s="247" t="s">
        <v>43</v>
      </c>
      <c r="O126" s="90"/>
      <c r="P126" s="201">
        <f>O126*H126</f>
        <v>0</v>
      </c>
      <c r="Q126" s="201">
        <v>0.00017000000000000001</v>
      </c>
      <c r="R126" s="201">
        <f>Q126*H126</f>
        <v>0.47413000000000005</v>
      </c>
      <c r="S126" s="201">
        <v>0.25600000000000001</v>
      </c>
      <c r="T126" s="202">
        <f>S126*H126</f>
        <v>713.98400000000004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03" t="s">
        <v>127</v>
      </c>
      <c r="AT126" s="203" t="s">
        <v>159</v>
      </c>
      <c r="AU126" s="203" t="s">
        <v>88</v>
      </c>
      <c r="AY126" s="16" t="s">
        <v>126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16" t="s">
        <v>86</v>
      </c>
      <c r="BK126" s="204">
        <f>ROUND(I126*H126,2)</f>
        <v>0</v>
      </c>
      <c r="BL126" s="16" t="s">
        <v>127</v>
      </c>
      <c r="BM126" s="203" t="s">
        <v>876</v>
      </c>
    </row>
    <row r="127" s="13" customFormat="1">
      <c r="A127" s="13"/>
      <c r="B127" s="248"/>
      <c r="C127" s="249"/>
      <c r="D127" s="250" t="s">
        <v>164</v>
      </c>
      <c r="E127" s="251" t="s">
        <v>1</v>
      </c>
      <c r="F127" s="252" t="s">
        <v>877</v>
      </c>
      <c r="G127" s="249"/>
      <c r="H127" s="253">
        <v>2789</v>
      </c>
      <c r="I127" s="254"/>
      <c r="J127" s="249"/>
      <c r="K127" s="249"/>
      <c r="L127" s="255"/>
      <c r="M127" s="256"/>
      <c r="N127" s="257"/>
      <c r="O127" s="257"/>
      <c r="P127" s="257"/>
      <c r="Q127" s="257"/>
      <c r="R127" s="257"/>
      <c r="S127" s="257"/>
      <c r="T127" s="25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9" t="s">
        <v>164</v>
      </c>
      <c r="AU127" s="259" t="s">
        <v>88</v>
      </c>
      <c r="AV127" s="13" t="s">
        <v>88</v>
      </c>
      <c r="AW127" s="13" t="s">
        <v>34</v>
      </c>
      <c r="AX127" s="13" t="s">
        <v>86</v>
      </c>
      <c r="AY127" s="259" t="s">
        <v>126</v>
      </c>
    </row>
    <row r="128" s="2" customFormat="1" ht="16.5" customHeight="1">
      <c r="A128" s="37"/>
      <c r="B128" s="38"/>
      <c r="C128" s="238" t="s">
        <v>88</v>
      </c>
      <c r="D128" s="238" t="s">
        <v>159</v>
      </c>
      <c r="E128" s="239" t="s">
        <v>197</v>
      </c>
      <c r="F128" s="240" t="s">
        <v>198</v>
      </c>
      <c r="G128" s="241" t="s">
        <v>199</v>
      </c>
      <c r="H128" s="242">
        <v>300.89999999999998</v>
      </c>
      <c r="I128" s="243"/>
      <c r="J128" s="244">
        <f>ROUND(I128*H128,2)</f>
        <v>0</v>
      </c>
      <c r="K128" s="245"/>
      <c r="L128" s="43"/>
      <c r="M128" s="246" t="s">
        <v>1</v>
      </c>
      <c r="N128" s="247" t="s">
        <v>43</v>
      </c>
      <c r="O128" s="90"/>
      <c r="P128" s="201">
        <f>O128*H128</f>
        <v>0</v>
      </c>
      <c r="Q128" s="201">
        <v>0</v>
      </c>
      <c r="R128" s="201">
        <f>Q128*H128</f>
        <v>0</v>
      </c>
      <c r="S128" s="201">
        <v>0.20499999999999999</v>
      </c>
      <c r="T128" s="202">
        <f>S128*H128</f>
        <v>61.684499999999993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03" t="s">
        <v>127</v>
      </c>
      <c r="AT128" s="203" t="s">
        <v>159</v>
      </c>
      <c r="AU128" s="203" t="s">
        <v>88</v>
      </c>
      <c r="AY128" s="16" t="s">
        <v>126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16" t="s">
        <v>86</v>
      </c>
      <c r="BK128" s="204">
        <f>ROUND(I128*H128,2)</f>
        <v>0</v>
      </c>
      <c r="BL128" s="16" t="s">
        <v>127</v>
      </c>
      <c r="BM128" s="203" t="s">
        <v>878</v>
      </c>
    </row>
    <row r="129" s="13" customFormat="1">
      <c r="A129" s="13"/>
      <c r="B129" s="248"/>
      <c r="C129" s="249"/>
      <c r="D129" s="250" t="s">
        <v>164</v>
      </c>
      <c r="E129" s="251" t="s">
        <v>1</v>
      </c>
      <c r="F129" s="252" t="s">
        <v>879</v>
      </c>
      <c r="G129" s="249"/>
      <c r="H129" s="253">
        <v>62</v>
      </c>
      <c r="I129" s="254"/>
      <c r="J129" s="249"/>
      <c r="K129" s="249"/>
      <c r="L129" s="255"/>
      <c r="M129" s="256"/>
      <c r="N129" s="257"/>
      <c r="O129" s="257"/>
      <c r="P129" s="257"/>
      <c r="Q129" s="257"/>
      <c r="R129" s="257"/>
      <c r="S129" s="257"/>
      <c r="T129" s="25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9" t="s">
        <v>164</v>
      </c>
      <c r="AU129" s="259" t="s">
        <v>88</v>
      </c>
      <c r="AV129" s="13" t="s">
        <v>88</v>
      </c>
      <c r="AW129" s="13" t="s">
        <v>34</v>
      </c>
      <c r="AX129" s="13" t="s">
        <v>78</v>
      </c>
      <c r="AY129" s="259" t="s">
        <v>126</v>
      </c>
    </row>
    <row r="130" s="13" customFormat="1">
      <c r="A130" s="13"/>
      <c r="B130" s="248"/>
      <c r="C130" s="249"/>
      <c r="D130" s="250" t="s">
        <v>164</v>
      </c>
      <c r="E130" s="251" t="s">
        <v>1</v>
      </c>
      <c r="F130" s="252" t="s">
        <v>880</v>
      </c>
      <c r="G130" s="249"/>
      <c r="H130" s="253">
        <v>56.100000000000001</v>
      </c>
      <c r="I130" s="254"/>
      <c r="J130" s="249"/>
      <c r="K130" s="249"/>
      <c r="L130" s="255"/>
      <c r="M130" s="256"/>
      <c r="N130" s="257"/>
      <c r="O130" s="257"/>
      <c r="P130" s="257"/>
      <c r="Q130" s="257"/>
      <c r="R130" s="257"/>
      <c r="S130" s="257"/>
      <c r="T130" s="25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9" t="s">
        <v>164</v>
      </c>
      <c r="AU130" s="259" t="s">
        <v>88</v>
      </c>
      <c r="AV130" s="13" t="s">
        <v>88</v>
      </c>
      <c r="AW130" s="13" t="s">
        <v>34</v>
      </c>
      <c r="AX130" s="13" t="s">
        <v>78</v>
      </c>
      <c r="AY130" s="259" t="s">
        <v>126</v>
      </c>
    </row>
    <row r="131" s="13" customFormat="1">
      <c r="A131" s="13"/>
      <c r="B131" s="248"/>
      <c r="C131" s="249"/>
      <c r="D131" s="250" t="s">
        <v>164</v>
      </c>
      <c r="E131" s="251" t="s">
        <v>1</v>
      </c>
      <c r="F131" s="252" t="s">
        <v>881</v>
      </c>
      <c r="G131" s="249"/>
      <c r="H131" s="253">
        <v>95</v>
      </c>
      <c r="I131" s="254"/>
      <c r="J131" s="249"/>
      <c r="K131" s="249"/>
      <c r="L131" s="255"/>
      <c r="M131" s="256"/>
      <c r="N131" s="257"/>
      <c r="O131" s="257"/>
      <c r="P131" s="257"/>
      <c r="Q131" s="257"/>
      <c r="R131" s="257"/>
      <c r="S131" s="257"/>
      <c r="T131" s="25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9" t="s">
        <v>164</v>
      </c>
      <c r="AU131" s="259" t="s">
        <v>88</v>
      </c>
      <c r="AV131" s="13" t="s">
        <v>88</v>
      </c>
      <c r="AW131" s="13" t="s">
        <v>34</v>
      </c>
      <c r="AX131" s="13" t="s">
        <v>78</v>
      </c>
      <c r="AY131" s="259" t="s">
        <v>126</v>
      </c>
    </row>
    <row r="132" s="13" customFormat="1">
      <c r="A132" s="13"/>
      <c r="B132" s="248"/>
      <c r="C132" s="249"/>
      <c r="D132" s="250" t="s">
        <v>164</v>
      </c>
      <c r="E132" s="251" t="s">
        <v>1</v>
      </c>
      <c r="F132" s="252" t="s">
        <v>882</v>
      </c>
      <c r="G132" s="249"/>
      <c r="H132" s="253">
        <v>45.399999999999999</v>
      </c>
      <c r="I132" s="254"/>
      <c r="J132" s="249"/>
      <c r="K132" s="249"/>
      <c r="L132" s="255"/>
      <c r="M132" s="256"/>
      <c r="N132" s="257"/>
      <c r="O132" s="257"/>
      <c r="P132" s="257"/>
      <c r="Q132" s="257"/>
      <c r="R132" s="257"/>
      <c r="S132" s="257"/>
      <c r="T132" s="25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9" t="s">
        <v>164</v>
      </c>
      <c r="AU132" s="259" t="s">
        <v>88</v>
      </c>
      <c r="AV132" s="13" t="s">
        <v>88</v>
      </c>
      <c r="AW132" s="13" t="s">
        <v>34</v>
      </c>
      <c r="AX132" s="13" t="s">
        <v>78</v>
      </c>
      <c r="AY132" s="259" t="s">
        <v>126</v>
      </c>
    </row>
    <row r="133" s="13" customFormat="1">
      <c r="A133" s="13"/>
      <c r="B133" s="248"/>
      <c r="C133" s="249"/>
      <c r="D133" s="250" t="s">
        <v>164</v>
      </c>
      <c r="E133" s="251" t="s">
        <v>1</v>
      </c>
      <c r="F133" s="252" t="s">
        <v>883</v>
      </c>
      <c r="G133" s="249"/>
      <c r="H133" s="253">
        <v>26.699999999999999</v>
      </c>
      <c r="I133" s="254"/>
      <c r="J133" s="249"/>
      <c r="K133" s="249"/>
      <c r="L133" s="255"/>
      <c r="M133" s="256"/>
      <c r="N133" s="257"/>
      <c r="O133" s="257"/>
      <c r="P133" s="257"/>
      <c r="Q133" s="257"/>
      <c r="R133" s="257"/>
      <c r="S133" s="257"/>
      <c r="T133" s="25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9" t="s">
        <v>164</v>
      </c>
      <c r="AU133" s="259" t="s">
        <v>88</v>
      </c>
      <c r="AV133" s="13" t="s">
        <v>88</v>
      </c>
      <c r="AW133" s="13" t="s">
        <v>34</v>
      </c>
      <c r="AX133" s="13" t="s">
        <v>78</v>
      </c>
      <c r="AY133" s="259" t="s">
        <v>126</v>
      </c>
    </row>
    <row r="134" s="13" customFormat="1">
      <c r="A134" s="13"/>
      <c r="B134" s="248"/>
      <c r="C134" s="249"/>
      <c r="D134" s="250" t="s">
        <v>164</v>
      </c>
      <c r="E134" s="251" t="s">
        <v>1</v>
      </c>
      <c r="F134" s="252" t="s">
        <v>884</v>
      </c>
      <c r="G134" s="249"/>
      <c r="H134" s="253">
        <v>15.699999999999999</v>
      </c>
      <c r="I134" s="254"/>
      <c r="J134" s="249"/>
      <c r="K134" s="249"/>
      <c r="L134" s="255"/>
      <c r="M134" s="256"/>
      <c r="N134" s="257"/>
      <c r="O134" s="257"/>
      <c r="P134" s="257"/>
      <c r="Q134" s="257"/>
      <c r="R134" s="257"/>
      <c r="S134" s="257"/>
      <c r="T134" s="25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9" t="s">
        <v>164</v>
      </c>
      <c r="AU134" s="259" t="s">
        <v>88</v>
      </c>
      <c r="AV134" s="13" t="s">
        <v>88</v>
      </c>
      <c r="AW134" s="13" t="s">
        <v>34</v>
      </c>
      <c r="AX134" s="13" t="s">
        <v>78</v>
      </c>
      <c r="AY134" s="259" t="s">
        <v>126</v>
      </c>
    </row>
    <row r="135" s="14" customFormat="1">
      <c r="A135" s="14"/>
      <c r="B135" s="260"/>
      <c r="C135" s="261"/>
      <c r="D135" s="250" t="s">
        <v>164</v>
      </c>
      <c r="E135" s="262" t="s">
        <v>1</v>
      </c>
      <c r="F135" s="263" t="s">
        <v>173</v>
      </c>
      <c r="G135" s="261"/>
      <c r="H135" s="264">
        <v>300.89999999999998</v>
      </c>
      <c r="I135" s="265"/>
      <c r="J135" s="261"/>
      <c r="K135" s="261"/>
      <c r="L135" s="266"/>
      <c r="M135" s="267"/>
      <c r="N135" s="268"/>
      <c r="O135" s="268"/>
      <c r="P135" s="268"/>
      <c r="Q135" s="268"/>
      <c r="R135" s="268"/>
      <c r="S135" s="268"/>
      <c r="T135" s="26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70" t="s">
        <v>164</v>
      </c>
      <c r="AU135" s="270" t="s">
        <v>88</v>
      </c>
      <c r="AV135" s="14" t="s">
        <v>127</v>
      </c>
      <c r="AW135" s="14" t="s">
        <v>34</v>
      </c>
      <c r="AX135" s="14" t="s">
        <v>86</v>
      </c>
      <c r="AY135" s="270" t="s">
        <v>126</v>
      </c>
    </row>
    <row r="136" s="2" customFormat="1" ht="33" customHeight="1">
      <c r="A136" s="37"/>
      <c r="B136" s="38"/>
      <c r="C136" s="238" t="s">
        <v>131</v>
      </c>
      <c r="D136" s="238" t="s">
        <v>159</v>
      </c>
      <c r="E136" s="239" t="s">
        <v>277</v>
      </c>
      <c r="F136" s="240" t="s">
        <v>278</v>
      </c>
      <c r="G136" s="241" t="s">
        <v>162</v>
      </c>
      <c r="H136" s="242">
        <v>150.44999999999999</v>
      </c>
      <c r="I136" s="243"/>
      <c r="J136" s="244">
        <f>ROUND(I136*H136,2)</f>
        <v>0</v>
      </c>
      <c r="K136" s="245"/>
      <c r="L136" s="43"/>
      <c r="M136" s="246" t="s">
        <v>1</v>
      </c>
      <c r="N136" s="247" t="s">
        <v>43</v>
      </c>
      <c r="O136" s="90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03" t="s">
        <v>127</v>
      </c>
      <c r="AT136" s="203" t="s">
        <v>159</v>
      </c>
      <c r="AU136" s="203" t="s">
        <v>88</v>
      </c>
      <c r="AY136" s="16" t="s">
        <v>126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16" t="s">
        <v>86</v>
      </c>
      <c r="BK136" s="204">
        <f>ROUND(I136*H136,2)</f>
        <v>0</v>
      </c>
      <c r="BL136" s="16" t="s">
        <v>127</v>
      </c>
      <c r="BM136" s="203" t="s">
        <v>826</v>
      </c>
    </row>
    <row r="137" s="13" customFormat="1">
      <c r="A137" s="13"/>
      <c r="B137" s="248"/>
      <c r="C137" s="249"/>
      <c r="D137" s="250" t="s">
        <v>164</v>
      </c>
      <c r="E137" s="251" t="s">
        <v>1</v>
      </c>
      <c r="F137" s="252" t="s">
        <v>885</v>
      </c>
      <c r="G137" s="249"/>
      <c r="H137" s="253">
        <v>150.44999999999999</v>
      </c>
      <c r="I137" s="254"/>
      <c r="J137" s="249"/>
      <c r="K137" s="249"/>
      <c r="L137" s="255"/>
      <c r="M137" s="256"/>
      <c r="N137" s="257"/>
      <c r="O137" s="257"/>
      <c r="P137" s="257"/>
      <c r="Q137" s="257"/>
      <c r="R137" s="257"/>
      <c r="S137" s="257"/>
      <c r="T137" s="25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9" t="s">
        <v>164</v>
      </c>
      <c r="AU137" s="259" t="s">
        <v>88</v>
      </c>
      <c r="AV137" s="13" t="s">
        <v>88</v>
      </c>
      <c r="AW137" s="13" t="s">
        <v>34</v>
      </c>
      <c r="AX137" s="13" t="s">
        <v>86</v>
      </c>
      <c r="AY137" s="259" t="s">
        <v>126</v>
      </c>
    </row>
    <row r="138" s="2" customFormat="1" ht="16.5" customHeight="1">
      <c r="A138" s="37"/>
      <c r="B138" s="38"/>
      <c r="C138" s="238" t="s">
        <v>127</v>
      </c>
      <c r="D138" s="238" t="s">
        <v>159</v>
      </c>
      <c r="E138" s="239" t="s">
        <v>282</v>
      </c>
      <c r="F138" s="240" t="s">
        <v>283</v>
      </c>
      <c r="G138" s="241" t="s">
        <v>162</v>
      </c>
      <c r="H138" s="242">
        <v>150.44999999999999</v>
      </c>
      <c r="I138" s="243"/>
      <c r="J138" s="244">
        <f>ROUND(I138*H138,2)</f>
        <v>0</v>
      </c>
      <c r="K138" s="245"/>
      <c r="L138" s="43"/>
      <c r="M138" s="246" t="s">
        <v>1</v>
      </c>
      <c r="N138" s="247" t="s">
        <v>43</v>
      </c>
      <c r="O138" s="90"/>
      <c r="P138" s="201">
        <f>O138*H138</f>
        <v>0</v>
      </c>
      <c r="Q138" s="201">
        <v>0.0012700000000000001</v>
      </c>
      <c r="R138" s="201">
        <f>Q138*H138</f>
        <v>0.19107150000000001</v>
      </c>
      <c r="S138" s="201">
        <v>0</v>
      </c>
      <c r="T138" s="202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03" t="s">
        <v>127</v>
      </c>
      <c r="AT138" s="203" t="s">
        <v>159</v>
      </c>
      <c r="AU138" s="203" t="s">
        <v>88</v>
      </c>
      <c r="AY138" s="16" t="s">
        <v>126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6" t="s">
        <v>86</v>
      </c>
      <c r="BK138" s="204">
        <f>ROUND(I138*H138,2)</f>
        <v>0</v>
      </c>
      <c r="BL138" s="16" t="s">
        <v>127</v>
      </c>
      <c r="BM138" s="203" t="s">
        <v>828</v>
      </c>
    </row>
    <row r="139" s="2" customFormat="1" ht="16.5" customHeight="1">
      <c r="A139" s="37"/>
      <c r="B139" s="38"/>
      <c r="C139" s="190" t="s">
        <v>136</v>
      </c>
      <c r="D139" s="190" t="s">
        <v>122</v>
      </c>
      <c r="E139" s="191" t="s">
        <v>286</v>
      </c>
      <c r="F139" s="192" t="s">
        <v>287</v>
      </c>
      <c r="G139" s="193" t="s">
        <v>288</v>
      </c>
      <c r="H139" s="194">
        <v>3.7610000000000001</v>
      </c>
      <c r="I139" s="195"/>
      <c r="J139" s="196">
        <f>ROUND(I139*H139,2)</f>
        <v>0</v>
      </c>
      <c r="K139" s="197"/>
      <c r="L139" s="198"/>
      <c r="M139" s="199" t="s">
        <v>1</v>
      </c>
      <c r="N139" s="200" t="s">
        <v>43</v>
      </c>
      <c r="O139" s="90"/>
      <c r="P139" s="201">
        <f>O139*H139</f>
        <v>0</v>
      </c>
      <c r="Q139" s="201">
        <v>0.001</v>
      </c>
      <c r="R139" s="201">
        <f>Q139*H139</f>
        <v>0.003761</v>
      </c>
      <c r="S139" s="201">
        <v>0</v>
      </c>
      <c r="T139" s="202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03" t="s">
        <v>125</v>
      </c>
      <c r="AT139" s="203" t="s">
        <v>122</v>
      </c>
      <c r="AU139" s="203" t="s">
        <v>88</v>
      </c>
      <c r="AY139" s="16" t="s">
        <v>126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6" t="s">
        <v>86</v>
      </c>
      <c r="BK139" s="204">
        <f>ROUND(I139*H139,2)</f>
        <v>0</v>
      </c>
      <c r="BL139" s="16" t="s">
        <v>127</v>
      </c>
      <c r="BM139" s="203" t="s">
        <v>829</v>
      </c>
    </row>
    <row r="140" s="13" customFormat="1">
      <c r="A140" s="13"/>
      <c r="B140" s="248"/>
      <c r="C140" s="249"/>
      <c r="D140" s="250" t="s">
        <v>164</v>
      </c>
      <c r="E140" s="251" t="s">
        <v>1</v>
      </c>
      <c r="F140" s="252" t="s">
        <v>886</v>
      </c>
      <c r="G140" s="249"/>
      <c r="H140" s="253">
        <v>3.7610000000000001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9" t="s">
        <v>164</v>
      </c>
      <c r="AU140" s="259" t="s">
        <v>88</v>
      </c>
      <c r="AV140" s="13" t="s">
        <v>88</v>
      </c>
      <c r="AW140" s="13" t="s">
        <v>34</v>
      </c>
      <c r="AX140" s="13" t="s">
        <v>86</v>
      </c>
      <c r="AY140" s="259" t="s">
        <v>126</v>
      </c>
    </row>
    <row r="141" s="12" customFormat="1" ht="22.8" customHeight="1">
      <c r="A141" s="12"/>
      <c r="B141" s="222"/>
      <c r="C141" s="223"/>
      <c r="D141" s="224" t="s">
        <v>77</v>
      </c>
      <c r="E141" s="236" t="s">
        <v>136</v>
      </c>
      <c r="F141" s="236" t="s">
        <v>318</v>
      </c>
      <c r="G141" s="223"/>
      <c r="H141" s="223"/>
      <c r="I141" s="226"/>
      <c r="J141" s="237">
        <f>BK141</f>
        <v>0</v>
      </c>
      <c r="K141" s="223"/>
      <c r="L141" s="228"/>
      <c r="M141" s="229"/>
      <c r="N141" s="230"/>
      <c r="O141" s="230"/>
      <c r="P141" s="231">
        <f>SUM(P142:P145)</f>
        <v>0</v>
      </c>
      <c r="Q141" s="230"/>
      <c r="R141" s="231">
        <f>SUM(R142:R145)</f>
        <v>0</v>
      </c>
      <c r="S141" s="230"/>
      <c r="T141" s="232">
        <f>SUM(T142:T145)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3" t="s">
        <v>86</v>
      </c>
      <c r="AT141" s="234" t="s">
        <v>77</v>
      </c>
      <c r="AU141" s="234" t="s">
        <v>86</v>
      </c>
      <c r="AY141" s="233" t="s">
        <v>126</v>
      </c>
      <c r="BK141" s="235">
        <f>SUM(BK142:BK145)</f>
        <v>0</v>
      </c>
    </row>
    <row r="142" s="2" customFormat="1" ht="33" customHeight="1">
      <c r="A142" s="37"/>
      <c r="B142" s="38"/>
      <c r="C142" s="238" t="s">
        <v>139</v>
      </c>
      <c r="D142" s="238" t="s">
        <v>159</v>
      </c>
      <c r="E142" s="239" t="s">
        <v>320</v>
      </c>
      <c r="F142" s="240" t="s">
        <v>321</v>
      </c>
      <c r="G142" s="241" t="s">
        <v>162</v>
      </c>
      <c r="H142" s="242">
        <v>2789</v>
      </c>
      <c r="I142" s="243"/>
      <c r="J142" s="244">
        <f>ROUND(I142*H142,2)</f>
        <v>0</v>
      </c>
      <c r="K142" s="245"/>
      <c r="L142" s="43"/>
      <c r="M142" s="246" t="s">
        <v>1</v>
      </c>
      <c r="N142" s="247" t="s">
        <v>43</v>
      </c>
      <c r="O142" s="90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03" t="s">
        <v>127</v>
      </c>
      <c r="AT142" s="203" t="s">
        <v>159</v>
      </c>
      <c r="AU142" s="203" t="s">
        <v>88</v>
      </c>
      <c r="AY142" s="16" t="s">
        <v>126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6" t="s">
        <v>86</v>
      </c>
      <c r="BK142" s="204">
        <f>ROUND(I142*H142,2)</f>
        <v>0</v>
      </c>
      <c r="BL142" s="16" t="s">
        <v>127</v>
      </c>
      <c r="BM142" s="203" t="s">
        <v>843</v>
      </c>
    </row>
    <row r="143" s="2" customFormat="1" ht="21.75" customHeight="1">
      <c r="A143" s="37"/>
      <c r="B143" s="38"/>
      <c r="C143" s="238" t="s">
        <v>142</v>
      </c>
      <c r="D143" s="238" t="s">
        <v>159</v>
      </c>
      <c r="E143" s="239" t="s">
        <v>325</v>
      </c>
      <c r="F143" s="240" t="s">
        <v>326</v>
      </c>
      <c r="G143" s="241" t="s">
        <v>162</v>
      </c>
      <c r="H143" s="242">
        <v>2789</v>
      </c>
      <c r="I143" s="243"/>
      <c r="J143" s="244">
        <f>ROUND(I143*H143,2)</f>
        <v>0</v>
      </c>
      <c r="K143" s="245"/>
      <c r="L143" s="43"/>
      <c r="M143" s="246" t="s">
        <v>1</v>
      </c>
      <c r="N143" s="247" t="s">
        <v>43</v>
      </c>
      <c r="O143" s="90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03" t="s">
        <v>127</v>
      </c>
      <c r="AT143" s="203" t="s">
        <v>159</v>
      </c>
      <c r="AU143" s="203" t="s">
        <v>88</v>
      </c>
      <c r="AY143" s="16" t="s">
        <v>126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16" t="s">
        <v>86</v>
      </c>
      <c r="BK143" s="204">
        <f>ROUND(I143*H143,2)</f>
        <v>0</v>
      </c>
      <c r="BL143" s="16" t="s">
        <v>127</v>
      </c>
      <c r="BM143" s="203" t="s">
        <v>845</v>
      </c>
    </row>
    <row r="144" s="2" customFormat="1" ht="21.75" customHeight="1">
      <c r="A144" s="37"/>
      <c r="B144" s="38"/>
      <c r="C144" s="238" t="s">
        <v>125</v>
      </c>
      <c r="D144" s="238" t="s">
        <v>159</v>
      </c>
      <c r="E144" s="239" t="s">
        <v>329</v>
      </c>
      <c r="F144" s="240" t="s">
        <v>330</v>
      </c>
      <c r="G144" s="241" t="s">
        <v>162</v>
      </c>
      <c r="H144" s="242">
        <v>2789</v>
      </c>
      <c r="I144" s="243"/>
      <c r="J144" s="244">
        <f>ROUND(I144*H144,2)</f>
        <v>0</v>
      </c>
      <c r="K144" s="245"/>
      <c r="L144" s="43"/>
      <c r="M144" s="246" t="s">
        <v>1</v>
      </c>
      <c r="N144" s="247" t="s">
        <v>43</v>
      </c>
      <c r="O144" s="90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03" t="s">
        <v>127</v>
      </c>
      <c r="AT144" s="203" t="s">
        <v>159</v>
      </c>
      <c r="AU144" s="203" t="s">
        <v>88</v>
      </c>
      <c r="AY144" s="16" t="s">
        <v>126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6" t="s">
        <v>86</v>
      </c>
      <c r="BK144" s="204">
        <f>ROUND(I144*H144,2)</f>
        <v>0</v>
      </c>
      <c r="BL144" s="16" t="s">
        <v>127</v>
      </c>
      <c r="BM144" s="203" t="s">
        <v>846</v>
      </c>
    </row>
    <row r="145" s="2" customFormat="1" ht="33" customHeight="1">
      <c r="A145" s="37"/>
      <c r="B145" s="38"/>
      <c r="C145" s="238" t="s">
        <v>196</v>
      </c>
      <c r="D145" s="238" t="s">
        <v>159</v>
      </c>
      <c r="E145" s="239" t="s">
        <v>333</v>
      </c>
      <c r="F145" s="240" t="s">
        <v>334</v>
      </c>
      <c r="G145" s="241" t="s">
        <v>162</v>
      </c>
      <c r="H145" s="242">
        <v>2789</v>
      </c>
      <c r="I145" s="243"/>
      <c r="J145" s="244">
        <f>ROUND(I145*H145,2)</f>
        <v>0</v>
      </c>
      <c r="K145" s="245"/>
      <c r="L145" s="43"/>
      <c r="M145" s="246" t="s">
        <v>1</v>
      </c>
      <c r="N145" s="247" t="s">
        <v>43</v>
      </c>
      <c r="O145" s="90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03" t="s">
        <v>127</v>
      </c>
      <c r="AT145" s="203" t="s">
        <v>159</v>
      </c>
      <c r="AU145" s="203" t="s">
        <v>88</v>
      </c>
      <c r="AY145" s="16" t="s">
        <v>126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6" t="s">
        <v>86</v>
      </c>
      <c r="BK145" s="204">
        <f>ROUND(I145*H145,2)</f>
        <v>0</v>
      </c>
      <c r="BL145" s="16" t="s">
        <v>127</v>
      </c>
      <c r="BM145" s="203" t="s">
        <v>847</v>
      </c>
    </row>
    <row r="146" s="12" customFormat="1" ht="22.8" customHeight="1">
      <c r="A146" s="12"/>
      <c r="B146" s="222"/>
      <c r="C146" s="223"/>
      <c r="D146" s="224" t="s">
        <v>77</v>
      </c>
      <c r="E146" s="236" t="s">
        <v>125</v>
      </c>
      <c r="F146" s="236" t="s">
        <v>391</v>
      </c>
      <c r="G146" s="223"/>
      <c r="H146" s="223"/>
      <c r="I146" s="226"/>
      <c r="J146" s="237">
        <f>BK146</f>
        <v>0</v>
      </c>
      <c r="K146" s="223"/>
      <c r="L146" s="228"/>
      <c r="M146" s="229"/>
      <c r="N146" s="230"/>
      <c r="O146" s="230"/>
      <c r="P146" s="231">
        <f>SUM(P147:P148)</f>
        <v>0</v>
      </c>
      <c r="Q146" s="230"/>
      <c r="R146" s="231">
        <f>SUM(R147:R148)</f>
        <v>11.198880000000001</v>
      </c>
      <c r="S146" s="230"/>
      <c r="T146" s="232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33" t="s">
        <v>86</v>
      </c>
      <c r="AT146" s="234" t="s">
        <v>77</v>
      </c>
      <c r="AU146" s="234" t="s">
        <v>86</v>
      </c>
      <c r="AY146" s="233" t="s">
        <v>126</v>
      </c>
      <c r="BK146" s="235">
        <f>SUM(BK147:BK148)</f>
        <v>0</v>
      </c>
    </row>
    <row r="147" s="2" customFormat="1" ht="33" customHeight="1">
      <c r="A147" s="37"/>
      <c r="B147" s="38"/>
      <c r="C147" s="238" t="s">
        <v>202</v>
      </c>
      <c r="D147" s="238" t="s">
        <v>159</v>
      </c>
      <c r="E147" s="239" t="s">
        <v>887</v>
      </c>
      <c r="F147" s="240" t="s">
        <v>888</v>
      </c>
      <c r="G147" s="241" t="s">
        <v>168</v>
      </c>
      <c r="H147" s="242">
        <v>36</v>
      </c>
      <c r="I147" s="243"/>
      <c r="J147" s="244">
        <f>ROUND(I147*H147,2)</f>
        <v>0</v>
      </c>
      <c r="K147" s="245"/>
      <c r="L147" s="43"/>
      <c r="M147" s="246" t="s">
        <v>1</v>
      </c>
      <c r="N147" s="247" t="s">
        <v>43</v>
      </c>
      <c r="O147" s="90"/>
      <c r="P147" s="201">
        <f>O147*H147</f>
        <v>0</v>
      </c>
      <c r="Q147" s="201">
        <v>0.31108000000000002</v>
      </c>
      <c r="R147" s="201">
        <f>Q147*H147</f>
        <v>11.198880000000001</v>
      </c>
      <c r="S147" s="201">
        <v>0</v>
      </c>
      <c r="T147" s="202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03" t="s">
        <v>127</v>
      </c>
      <c r="AT147" s="203" t="s">
        <v>159</v>
      </c>
      <c r="AU147" s="203" t="s">
        <v>88</v>
      </c>
      <c r="AY147" s="16" t="s">
        <v>126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16" t="s">
        <v>86</v>
      </c>
      <c r="BK147" s="204">
        <f>ROUND(I147*H147,2)</f>
        <v>0</v>
      </c>
      <c r="BL147" s="16" t="s">
        <v>127</v>
      </c>
      <c r="BM147" s="203" t="s">
        <v>889</v>
      </c>
    </row>
    <row r="148" s="13" customFormat="1">
      <c r="A148" s="13"/>
      <c r="B148" s="248"/>
      <c r="C148" s="249"/>
      <c r="D148" s="250" t="s">
        <v>164</v>
      </c>
      <c r="E148" s="251" t="s">
        <v>1</v>
      </c>
      <c r="F148" s="252" t="s">
        <v>890</v>
      </c>
      <c r="G148" s="249"/>
      <c r="H148" s="253">
        <v>36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164</v>
      </c>
      <c r="AU148" s="259" t="s">
        <v>88</v>
      </c>
      <c r="AV148" s="13" t="s">
        <v>88</v>
      </c>
      <c r="AW148" s="13" t="s">
        <v>34</v>
      </c>
      <c r="AX148" s="13" t="s">
        <v>86</v>
      </c>
      <c r="AY148" s="259" t="s">
        <v>126</v>
      </c>
    </row>
    <row r="149" s="12" customFormat="1" ht="22.8" customHeight="1">
      <c r="A149" s="12"/>
      <c r="B149" s="222"/>
      <c r="C149" s="223"/>
      <c r="D149" s="224" t="s">
        <v>77</v>
      </c>
      <c r="E149" s="236" t="s">
        <v>196</v>
      </c>
      <c r="F149" s="236" t="s">
        <v>445</v>
      </c>
      <c r="G149" s="223"/>
      <c r="H149" s="223"/>
      <c r="I149" s="226"/>
      <c r="J149" s="237">
        <f>BK149</f>
        <v>0</v>
      </c>
      <c r="K149" s="223"/>
      <c r="L149" s="228"/>
      <c r="M149" s="229"/>
      <c r="N149" s="230"/>
      <c r="O149" s="230"/>
      <c r="P149" s="231">
        <f>SUM(P150:P177)</f>
        <v>0</v>
      </c>
      <c r="Q149" s="230"/>
      <c r="R149" s="231">
        <f>SUM(R150:R177)</f>
        <v>64.413204379999996</v>
      </c>
      <c r="S149" s="230"/>
      <c r="T149" s="232">
        <f>SUM(T150:T177)</f>
        <v>0.16400000000000001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33" t="s">
        <v>86</v>
      </c>
      <c r="AT149" s="234" t="s">
        <v>77</v>
      </c>
      <c r="AU149" s="234" t="s">
        <v>86</v>
      </c>
      <c r="AY149" s="233" t="s">
        <v>126</v>
      </c>
      <c r="BK149" s="235">
        <f>SUM(BK150:BK177)</f>
        <v>0</v>
      </c>
    </row>
    <row r="150" s="2" customFormat="1" ht="21.75" customHeight="1">
      <c r="A150" s="37"/>
      <c r="B150" s="38"/>
      <c r="C150" s="238" t="s">
        <v>219</v>
      </c>
      <c r="D150" s="238" t="s">
        <v>159</v>
      </c>
      <c r="E150" s="239" t="s">
        <v>447</v>
      </c>
      <c r="F150" s="240" t="s">
        <v>448</v>
      </c>
      <c r="G150" s="241" t="s">
        <v>168</v>
      </c>
      <c r="H150" s="242">
        <v>6</v>
      </c>
      <c r="I150" s="243"/>
      <c r="J150" s="244">
        <f>ROUND(I150*H150,2)</f>
        <v>0</v>
      </c>
      <c r="K150" s="245"/>
      <c r="L150" s="43"/>
      <c r="M150" s="246" t="s">
        <v>1</v>
      </c>
      <c r="N150" s="247" t="s">
        <v>43</v>
      </c>
      <c r="O150" s="90"/>
      <c r="P150" s="201">
        <f>O150*H150</f>
        <v>0</v>
      </c>
      <c r="Q150" s="201">
        <v>0.00069999999999999999</v>
      </c>
      <c r="R150" s="201">
        <f>Q150*H150</f>
        <v>0.0041999999999999997</v>
      </c>
      <c r="S150" s="201">
        <v>0</v>
      </c>
      <c r="T150" s="202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03" t="s">
        <v>127</v>
      </c>
      <c r="AT150" s="203" t="s">
        <v>159</v>
      </c>
      <c r="AU150" s="203" t="s">
        <v>88</v>
      </c>
      <c r="AY150" s="16" t="s">
        <v>126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6" t="s">
        <v>86</v>
      </c>
      <c r="BK150" s="204">
        <f>ROUND(I150*H150,2)</f>
        <v>0</v>
      </c>
      <c r="BL150" s="16" t="s">
        <v>127</v>
      </c>
      <c r="BM150" s="203" t="s">
        <v>891</v>
      </c>
    </row>
    <row r="151" s="13" customFormat="1">
      <c r="A151" s="13"/>
      <c r="B151" s="248"/>
      <c r="C151" s="249"/>
      <c r="D151" s="250" t="s">
        <v>164</v>
      </c>
      <c r="E151" s="249"/>
      <c r="F151" s="252" t="s">
        <v>892</v>
      </c>
      <c r="G151" s="249"/>
      <c r="H151" s="253">
        <v>6</v>
      </c>
      <c r="I151" s="254"/>
      <c r="J151" s="249"/>
      <c r="K151" s="249"/>
      <c r="L151" s="255"/>
      <c r="M151" s="256"/>
      <c r="N151" s="257"/>
      <c r="O151" s="257"/>
      <c r="P151" s="257"/>
      <c r="Q151" s="257"/>
      <c r="R151" s="257"/>
      <c r="S151" s="257"/>
      <c r="T151" s="25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9" t="s">
        <v>164</v>
      </c>
      <c r="AU151" s="259" t="s">
        <v>88</v>
      </c>
      <c r="AV151" s="13" t="s">
        <v>88</v>
      </c>
      <c r="AW151" s="13" t="s">
        <v>4</v>
      </c>
      <c r="AX151" s="13" t="s">
        <v>86</v>
      </c>
      <c r="AY151" s="259" t="s">
        <v>126</v>
      </c>
    </row>
    <row r="152" s="2" customFormat="1" ht="21.75" customHeight="1">
      <c r="A152" s="37"/>
      <c r="B152" s="38"/>
      <c r="C152" s="190" t="s">
        <v>223</v>
      </c>
      <c r="D152" s="190" t="s">
        <v>122</v>
      </c>
      <c r="E152" s="191" t="s">
        <v>452</v>
      </c>
      <c r="F152" s="192" t="s">
        <v>453</v>
      </c>
      <c r="G152" s="193" t="s">
        <v>168</v>
      </c>
      <c r="H152" s="194">
        <v>4</v>
      </c>
      <c r="I152" s="195"/>
      <c r="J152" s="196">
        <f>ROUND(I152*H152,2)</f>
        <v>0</v>
      </c>
      <c r="K152" s="197"/>
      <c r="L152" s="198"/>
      <c r="M152" s="199" t="s">
        <v>1</v>
      </c>
      <c r="N152" s="200" t="s">
        <v>43</v>
      </c>
      <c r="O152" s="90"/>
      <c r="P152" s="201">
        <f>O152*H152</f>
        <v>0</v>
      </c>
      <c r="Q152" s="201">
        <v>0.0035000000000000001</v>
      </c>
      <c r="R152" s="201">
        <f>Q152*H152</f>
        <v>0.014</v>
      </c>
      <c r="S152" s="201">
        <v>0</v>
      </c>
      <c r="T152" s="202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03" t="s">
        <v>125</v>
      </c>
      <c r="AT152" s="203" t="s">
        <v>122</v>
      </c>
      <c r="AU152" s="203" t="s">
        <v>88</v>
      </c>
      <c r="AY152" s="16" t="s">
        <v>126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6" t="s">
        <v>86</v>
      </c>
      <c r="BK152" s="204">
        <f>ROUND(I152*H152,2)</f>
        <v>0</v>
      </c>
      <c r="BL152" s="16" t="s">
        <v>127</v>
      </c>
      <c r="BM152" s="203" t="s">
        <v>893</v>
      </c>
    </row>
    <row r="153" s="13" customFormat="1">
      <c r="A153" s="13"/>
      <c r="B153" s="248"/>
      <c r="C153" s="249"/>
      <c r="D153" s="250" t="s">
        <v>164</v>
      </c>
      <c r="E153" s="251" t="s">
        <v>1</v>
      </c>
      <c r="F153" s="252" t="s">
        <v>894</v>
      </c>
      <c r="G153" s="249"/>
      <c r="H153" s="253">
        <v>2</v>
      </c>
      <c r="I153" s="254"/>
      <c r="J153" s="249"/>
      <c r="K153" s="249"/>
      <c r="L153" s="255"/>
      <c r="M153" s="256"/>
      <c r="N153" s="257"/>
      <c r="O153" s="257"/>
      <c r="P153" s="257"/>
      <c r="Q153" s="257"/>
      <c r="R153" s="257"/>
      <c r="S153" s="257"/>
      <c r="T153" s="25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9" t="s">
        <v>164</v>
      </c>
      <c r="AU153" s="259" t="s">
        <v>88</v>
      </c>
      <c r="AV153" s="13" t="s">
        <v>88</v>
      </c>
      <c r="AW153" s="13" t="s">
        <v>34</v>
      </c>
      <c r="AX153" s="13" t="s">
        <v>78</v>
      </c>
      <c r="AY153" s="259" t="s">
        <v>126</v>
      </c>
    </row>
    <row r="154" s="13" customFormat="1">
      <c r="A154" s="13"/>
      <c r="B154" s="248"/>
      <c r="C154" s="249"/>
      <c r="D154" s="250" t="s">
        <v>164</v>
      </c>
      <c r="E154" s="251" t="s">
        <v>1</v>
      </c>
      <c r="F154" s="252" t="s">
        <v>895</v>
      </c>
      <c r="G154" s="249"/>
      <c r="H154" s="253">
        <v>2</v>
      </c>
      <c r="I154" s="254"/>
      <c r="J154" s="249"/>
      <c r="K154" s="249"/>
      <c r="L154" s="255"/>
      <c r="M154" s="256"/>
      <c r="N154" s="257"/>
      <c r="O154" s="257"/>
      <c r="P154" s="257"/>
      <c r="Q154" s="257"/>
      <c r="R154" s="257"/>
      <c r="S154" s="257"/>
      <c r="T154" s="25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9" t="s">
        <v>164</v>
      </c>
      <c r="AU154" s="259" t="s">
        <v>88</v>
      </c>
      <c r="AV154" s="13" t="s">
        <v>88</v>
      </c>
      <c r="AW154" s="13" t="s">
        <v>34</v>
      </c>
      <c r="AX154" s="13" t="s">
        <v>78</v>
      </c>
      <c r="AY154" s="259" t="s">
        <v>126</v>
      </c>
    </row>
    <row r="155" s="14" customFormat="1">
      <c r="A155" s="14"/>
      <c r="B155" s="260"/>
      <c r="C155" s="261"/>
      <c r="D155" s="250" t="s">
        <v>164</v>
      </c>
      <c r="E155" s="262" t="s">
        <v>1</v>
      </c>
      <c r="F155" s="263" t="s">
        <v>173</v>
      </c>
      <c r="G155" s="261"/>
      <c r="H155" s="264">
        <v>4</v>
      </c>
      <c r="I155" s="265"/>
      <c r="J155" s="261"/>
      <c r="K155" s="261"/>
      <c r="L155" s="266"/>
      <c r="M155" s="267"/>
      <c r="N155" s="268"/>
      <c r="O155" s="268"/>
      <c r="P155" s="268"/>
      <c r="Q155" s="268"/>
      <c r="R155" s="268"/>
      <c r="S155" s="268"/>
      <c r="T155" s="26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0" t="s">
        <v>164</v>
      </c>
      <c r="AU155" s="270" t="s">
        <v>88</v>
      </c>
      <c r="AV155" s="14" t="s">
        <v>127</v>
      </c>
      <c r="AW155" s="14" t="s">
        <v>34</v>
      </c>
      <c r="AX155" s="14" t="s">
        <v>86</v>
      </c>
      <c r="AY155" s="270" t="s">
        <v>126</v>
      </c>
    </row>
    <row r="156" s="2" customFormat="1" ht="21.75" customHeight="1">
      <c r="A156" s="37"/>
      <c r="B156" s="38"/>
      <c r="C156" s="190" t="s">
        <v>230</v>
      </c>
      <c r="D156" s="190" t="s">
        <v>122</v>
      </c>
      <c r="E156" s="191" t="s">
        <v>896</v>
      </c>
      <c r="F156" s="192" t="s">
        <v>897</v>
      </c>
      <c r="G156" s="193" t="s">
        <v>168</v>
      </c>
      <c r="H156" s="194">
        <v>2</v>
      </c>
      <c r="I156" s="195"/>
      <c r="J156" s="196">
        <f>ROUND(I156*H156,2)</f>
        <v>0</v>
      </c>
      <c r="K156" s="197"/>
      <c r="L156" s="198"/>
      <c r="M156" s="199" t="s">
        <v>1</v>
      </c>
      <c r="N156" s="200" t="s">
        <v>43</v>
      </c>
      <c r="O156" s="90"/>
      <c r="P156" s="201">
        <f>O156*H156</f>
        <v>0</v>
      </c>
      <c r="Q156" s="201">
        <v>0.00089999999999999998</v>
      </c>
      <c r="R156" s="201">
        <f>Q156*H156</f>
        <v>0.0018</v>
      </c>
      <c r="S156" s="201">
        <v>0</v>
      </c>
      <c r="T156" s="202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03" t="s">
        <v>125</v>
      </c>
      <c r="AT156" s="203" t="s">
        <v>122</v>
      </c>
      <c r="AU156" s="203" t="s">
        <v>88</v>
      </c>
      <c r="AY156" s="16" t="s">
        <v>126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16" t="s">
        <v>86</v>
      </c>
      <c r="BK156" s="204">
        <f>ROUND(I156*H156,2)</f>
        <v>0</v>
      </c>
      <c r="BL156" s="16" t="s">
        <v>127</v>
      </c>
      <c r="BM156" s="203" t="s">
        <v>898</v>
      </c>
    </row>
    <row r="157" s="13" customFormat="1">
      <c r="A157" s="13"/>
      <c r="B157" s="248"/>
      <c r="C157" s="249"/>
      <c r="D157" s="250" t="s">
        <v>164</v>
      </c>
      <c r="E157" s="251" t="s">
        <v>1</v>
      </c>
      <c r="F157" s="252" t="s">
        <v>899</v>
      </c>
      <c r="G157" s="249"/>
      <c r="H157" s="253">
        <v>1</v>
      </c>
      <c r="I157" s="254"/>
      <c r="J157" s="249"/>
      <c r="K157" s="249"/>
      <c r="L157" s="255"/>
      <c r="M157" s="256"/>
      <c r="N157" s="257"/>
      <c r="O157" s="257"/>
      <c r="P157" s="257"/>
      <c r="Q157" s="257"/>
      <c r="R157" s="257"/>
      <c r="S157" s="257"/>
      <c r="T157" s="25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9" t="s">
        <v>164</v>
      </c>
      <c r="AU157" s="259" t="s">
        <v>88</v>
      </c>
      <c r="AV157" s="13" t="s">
        <v>88</v>
      </c>
      <c r="AW157" s="13" t="s">
        <v>34</v>
      </c>
      <c r="AX157" s="13" t="s">
        <v>78</v>
      </c>
      <c r="AY157" s="259" t="s">
        <v>126</v>
      </c>
    </row>
    <row r="158" s="13" customFormat="1">
      <c r="A158" s="13"/>
      <c r="B158" s="248"/>
      <c r="C158" s="249"/>
      <c r="D158" s="250" t="s">
        <v>164</v>
      </c>
      <c r="E158" s="251" t="s">
        <v>1</v>
      </c>
      <c r="F158" s="252" t="s">
        <v>900</v>
      </c>
      <c r="G158" s="249"/>
      <c r="H158" s="253">
        <v>1</v>
      </c>
      <c r="I158" s="254"/>
      <c r="J158" s="249"/>
      <c r="K158" s="249"/>
      <c r="L158" s="255"/>
      <c r="M158" s="256"/>
      <c r="N158" s="257"/>
      <c r="O158" s="257"/>
      <c r="P158" s="257"/>
      <c r="Q158" s="257"/>
      <c r="R158" s="257"/>
      <c r="S158" s="257"/>
      <c r="T158" s="25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9" t="s">
        <v>164</v>
      </c>
      <c r="AU158" s="259" t="s">
        <v>88</v>
      </c>
      <c r="AV158" s="13" t="s">
        <v>88</v>
      </c>
      <c r="AW158" s="13" t="s">
        <v>34</v>
      </c>
      <c r="AX158" s="13" t="s">
        <v>78</v>
      </c>
      <c r="AY158" s="259" t="s">
        <v>126</v>
      </c>
    </row>
    <row r="159" s="14" customFormat="1">
      <c r="A159" s="14"/>
      <c r="B159" s="260"/>
      <c r="C159" s="261"/>
      <c r="D159" s="250" t="s">
        <v>164</v>
      </c>
      <c r="E159" s="262" t="s">
        <v>1</v>
      </c>
      <c r="F159" s="263" t="s">
        <v>173</v>
      </c>
      <c r="G159" s="261"/>
      <c r="H159" s="264">
        <v>2</v>
      </c>
      <c r="I159" s="265"/>
      <c r="J159" s="261"/>
      <c r="K159" s="261"/>
      <c r="L159" s="266"/>
      <c r="M159" s="267"/>
      <c r="N159" s="268"/>
      <c r="O159" s="268"/>
      <c r="P159" s="268"/>
      <c r="Q159" s="268"/>
      <c r="R159" s="268"/>
      <c r="S159" s="268"/>
      <c r="T159" s="26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0" t="s">
        <v>164</v>
      </c>
      <c r="AU159" s="270" t="s">
        <v>88</v>
      </c>
      <c r="AV159" s="14" t="s">
        <v>127</v>
      </c>
      <c r="AW159" s="14" t="s">
        <v>34</v>
      </c>
      <c r="AX159" s="14" t="s">
        <v>86</v>
      </c>
      <c r="AY159" s="270" t="s">
        <v>126</v>
      </c>
    </row>
    <row r="160" s="2" customFormat="1" ht="21.75" customHeight="1">
      <c r="A160" s="37"/>
      <c r="B160" s="38"/>
      <c r="C160" s="238" t="s">
        <v>241</v>
      </c>
      <c r="D160" s="238" t="s">
        <v>159</v>
      </c>
      <c r="E160" s="239" t="s">
        <v>458</v>
      </c>
      <c r="F160" s="240" t="s">
        <v>459</v>
      </c>
      <c r="G160" s="241" t="s">
        <v>168</v>
      </c>
      <c r="H160" s="242">
        <v>4</v>
      </c>
      <c r="I160" s="243"/>
      <c r="J160" s="244">
        <f>ROUND(I160*H160,2)</f>
        <v>0</v>
      </c>
      <c r="K160" s="245"/>
      <c r="L160" s="43"/>
      <c r="M160" s="246" t="s">
        <v>1</v>
      </c>
      <c r="N160" s="247" t="s">
        <v>43</v>
      </c>
      <c r="O160" s="90"/>
      <c r="P160" s="201">
        <f>O160*H160</f>
        <v>0</v>
      </c>
      <c r="Q160" s="201">
        <v>0.11241</v>
      </c>
      <c r="R160" s="201">
        <f>Q160*H160</f>
        <v>0.44963999999999998</v>
      </c>
      <c r="S160" s="201">
        <v>0</v>
      </c>
      <c r="T160" s="202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03" t="s">
        <v>127</v>
      </c>
      <c r="AT160" s="203" t="s">
        <v>159</v>
      </c>
      <c r="AU160" s="203" t="s">
        <v>88</v>
      </c>
      <c r="AY160" s="16" t="s">
        <v>126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6" t="s">
        <v>86</v>
      </c>
      <c r="BK160" s="204">
        <f>ROUND(I160*H160,2)</f>
        <v>0</v>
      </c>
      <c r="BL160" s="16" t="s">
        <v>127</v>
      </c>
      <c r="BM160" s="203" t="s">
        <v>901</v>
      </c>
    </row>
    <row r="161" s="2" customFormat="1" ht="21.75" customHeight="1">
      <c r="A161" s="37"/>
      <c r="B161" s="38"/>
      <c r="C161" s="190" t="s">
        <v>8</v>
      </c>
      <c r="D161" s="190" t="s">
        <v>122</v>
      </c>
      <c r="E161" s="191" t="s">
        <v>462</v>
      </c>
      <c r="F161" s="192" t="s">
        <v>463</v>
      </c>
      <c r="G161" s="193" t="s">
        <v>168</v>
      </c>
      <c r="H161" s="194">
        <v>4</v>
      </c>
      <c r="I161" s="195"/>
      <c r="J161" s="196">
        <f>ROUND(I161*H161,2)</f>
        <v>0</v>
      </c>
      <c r="K161" s="197"/>
      <c r="L161" s="198"/>
      <c r="M161" s="199" t="s">
        <v>1</v>
      </c>
      <c r="N161" s="200" t="s">
        <v>43</v>
      </c>
      <c r="O161" s="90"/>
      <c r="P161" s="201">
        <f>O161*H161</f>
        <v>0</v>
      </c>
      <c r="Q161" s="201">
        <v>0.0061000000000000004</v>
      </c>
      <c r="R161" s="201">
        <f>Q161*H161</f>
        <v>0.024400000000000002</v>
      </c>
      <c r="S161" s="201">
        <v>0</v>
      </c>
      <c r="T161" s="202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03" t="s">
        <v>125</v>
      </c>
      <c r="AT161" s="203" t="s">
        <v>122</v>
      </c>
      <c r="AU161" s="203" t="s">
        <v>88</v>
      </c>
      <c r="AY161" s="16" t="s">
        <v>126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6" t="s">
        <v>86</v>
      </c>
      <c r="BK161" s="204">
        <f>ROUND(I161*H161,2)</f>
        <v>0</v>
      </c>
      <c r="BL161" s="16" t="s">
        <v>127</v>
      </c>
      <c r="BM161" s="203" t="s">
        <v>902</v>
      </c>
    </row>
    <row r="162" s="2" customFormat="1" ht="21.75" customHeight="1">
      <c r="A162" s="37"/>
      <c r="B162" s="38"/>
      <c r="C162" s="238" t="s">
        <v>249</v>
      </c>
      <c r="D162" s="238" t="s">
        <v>159</v>
      </c>
      <c r="E162" s="239" t="s">
        <v>903</v>
      </c>
      <c r="F162" s="240" t="s">
        <v>904</v>
      </c>
      <c r="G162" s="241" t="s">
        <v>199</v>
      </c>
      <c r="H162" s="242">
        <v>40.899999999999999</v>
      </c>
      <c r="I162" s="243"/>
      <c r="J162" s="244">
        <f>ROUND(I162*H162,2)</f>
        <v>0</v>
      </c>
      <c r="K162" s="245"/>
      <c r="L162" s="43"/>
      <c r="M162" s="246" t="s">
        <v>1</v>
      </c>
      <c r="N162" s="247" t="s">
        <v>43</v>
      </c>
      <c r="O162" s="90"/>
      <c r="P162" s="201">
        <f>O162*H162</f>
        <v>0</v>
      </c>
      <c r="Q162" s="201">
        <v>0.00020000000000000001</v>
      </c>
      <c r="R162" s="201">
        <f>Q162*H162</f>
        <v>0.0081799999999999998</v>
      </c>
      <c r="S162" s="201">
        <v>0</v>
      </c>
      <c r="T162" s="202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03" t="s">
        <v>127</v>
      </c>
      <c r="AT162" s="203" t="s">
        <v>159</v>
      </c>
      <c r="AU162" s="203" t="s">
        <v>88</v>
      </c>
      <c r="AY162" s="16" t="s">
        <v>126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16" t="s">
        <v>86</v>
      </c>
      <c r="BK162" s="204">
        <f>ROUND(I162*H162,2)</f>
        <v>0</v>
      </c>
      <c r="BL162" s="16" t="s">
        <v>127</v>
      </c>
      <c r="BM162" s="203" t="s">
        <v>905</v>
      </c>
    </row>
    <row r="163" s="13" customFormat="1">
      <c r="A163" s="13"/>
      <c r="B163" s="248"/>
      <c r="C163" s="249"/>
      <c r="D163" s="250" t="s">
        <v>164</v>
      </c>
      <c r="E163" s="251" t="s">
        <v>1</v>
      </c>
      <c r="F163" s="252" t="s">
        <v>906</v>
      </c>
      <c r="G163" s="249"/>
      <c r="H163" s="253">
        <v>10.9</v>
      </c>
      <c r="I163" s="254"/>
      <c r="J163" s="249"/>
      <c r="K163" s="249"/>
      <c r="L163" s="255"/>
      <c r="M163" s="256"/>
      <c r="N163" s="257"/>
      <c r="O163" s="257"/>
      <c r="P163" s="257"/>
      <c r="Q163" s="257"/>
      <c r="R163" s="257"/>
      <c r="S163" s="257"/>
      <c r="T163" s="25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9" t="s">
        <v>164</v>
      </c>
      <c r="AU163" s="259" t="s">
        <v>88</v>
      </c>
      <c r="AV163" s="13" t="s">
        <v>88</v>
      </c>
      <c r="AW163" s="13" t="s">
        <v>34</v>
      </c>
      <c r="AX163" s="13" t="s">
        <v>78</v>
      </c>
      <c r="AY163" s="259" t="s">
        <v>126</v>
      </c>
    </row>
    <row r="164" s="13" customFormat="1">
      <c r="A164" s="13"/>
      <c r="B164" s="248"/>
      <c r="C164" s="249"/>
      <c r="D164" s="250" t="s">
        <v>164</v>
      </c>
      <c r="E164" s="251" t="s">
        <v>1</v>
      </c>
      <c r="F164" s="252" t="s">
        <v>907</v>
      </c>
      <c r="G164" s="249"/>
      <c r="H164" s="253">
        <v>30</v>
      </c>
      <c r="I164" s="254"/>
      <c r="J164" s="249"/>
      <c r="K164" s="249"/>
      <c r="L164" s="255"/>
      <c r="M164" s="256"/>
      <c r="N164" s="257"/>
      <c r="O164" s="257"/>
      <c r="P164" s="257"/>
      <c r="Q164" s="257"/>
      <c r="R164" s="257"/>
      <c r="S164" s="257"/>
      <c r="T164" s="25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9" t="s">
        <v>164</v>
      </c>
      <c r="AU164" s="259" t="s">
        <v>88</v>
      </c>
      <c r="AV164" s="13" t="s">
        <v>88</v>
      </c>
      <c r="AW164" s="13" t="s">
        <v>34</v>
      </c>
      <c r="AX164" s="13" t="s">
        <v>78</v>
      </c>
      <c r="AY164" s="259" t="s">
        <v>126</v>
      </c>
    </row>
    <row r="165" s="14" customFormat="1">
      <c r="A165" s="14"/>
      <c r="B165" s="260"/>
      <c r="C165" s="261"/>
      <c r="D165" s="250" t="s">
        <v>164</v>
      </c>
      <c r="E165" s="262" t="s">
        <v>1</v>
      </c>
      <c r="F165" s="263" t="s">
        <v>173</v>
      </c>
      <c r="G165" s="261"/>
      <c r="H165" s="264">
        <v>40.899999999999999</v>
      </c>
      <c r="I165" s="265"/>
      <c r="J165" s="261"/>
      <c r="K165" s="261"/>
      <c r="L165" s="266"/>
      <c r="M165" s="267"/>
      <c r="N165" s="268"/>
      <c r="O165" s="268"/>
      <c r="P165" s="268"/>
      <c r="Q165" s="268"/>
      <c r="R165" s="268"/>
      <c r="S165" s="268"/>
      <c r="T165" s="26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0" t="s">
        <v>164</v>
      </c>
      <c r="AU165" s="270" t="s">
        <v>88</v>
      </c>
      <c r="AV165" s="14" t="s">
        <v>127</v>
      </c>
      <c r="AW165" s="14" t="s">
        <v>34</v>
      </c>
      <c r="AX165" s="14" t="s">
        <v>86</v>
      </c>
      <c r="AY165" s="270" t="s">
        <v>126</v>
      </c>
    </row>
    <row r="166" s="2" customFormat="1" ht="21.75" customHeight="1">
      <c r="A166" s="37"/>
      <c r="B166" s="38"/>
      <c r="C166" s="238" t="s">
        <v>253</v>
      </c>
      <c r="D166" s="238" t="s">
        <v>159</v>
      </c>
      <c r="E166" s="239" t="s">
        <v>466</v>
      </c>
      <c r="F166" s="240" t="s">
        <v>467</v>
      </c>
      <c r="G166" s="241" t="s">
        <v>162</v>
      </c>
      <c r="H166" s="242">
        <v>0.75</v>
      </c>
      <c r="I166" s="243"/>
      <c r="J166" s="244">
        <f>ROUND(I166*H166,2)</f>
        <v>0</v>
      </c>
      <c r="K166" s="245"/>
      <c r="L166" s="43"/>
      <c r="M166" s="246" t="s">
        <v>1</v>
      </c>
      <c r="N166" s="247" t="s">
        <v>43</v>
      </c>
      <c r="O166" s="90"/>
      <c r="P166" s="201">
        <f>O166*H166</f>
        <v>0</v>
      </c>
      <c r="Q166" s="201">
        <v>0.0016000000000000001</v>
      </c>
      <c r="R166" s="201">
        <f>Q166*H166</f>
        <v>0.0012000000000000001</v>
      </c>
      <c r="S166" s="201">
        <v>0</v>
      </c>
      <c r="T166" s="202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03" t="s">
        <v>127</v>
      </c>
      <c r="AT166" s="203" t="s">
        <v>159</v>
      </c>
      <c r="AU166" s="203" t="s">
        <v>88</v>
      </c>
      <c r="AY166" s="16" t="s">
        <v>126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16" t="s">
        <v>86</v>
      </c>
      <c r="BK166" s="204">
        <f>ROUND(I166*H166,2)</f>
        <v>0</v>
      </c>
      <c r="BL166" s="16" t="s">
        <v>127</v>
      </c>
      <c r="BM166" s="203" t="s">
        <v>908</v>
      </c>
    </row>
    <row r="167" s="13" customFormat="1">
      <c r="A167" s="13"/>
      <c r="B167" s="248"/>
      <c r="C167" s="249"/>
      <c r="D167" s="250" t="s">
        <v>164</v>
      </c>
      <c r="E167" s="251" t="s">
        <v>1</v>
      </c>
      <c r="F167" s="252" t="s">
        <v>909</v>
      </c>
      <c r="G167" s="249"/>
      <c r="H167" s="253">
        <v>0.75</v>
      </c>
      <c r="I167" s="254"/>
      <c r="J167" s="249"/>
      <c r="K167" s="249"/>
      <c r="L167" s="255"/>
      <c r="M167" s="256"/>
      <c r="N167" s="257"/>
      <c r="O167" s="257"/>
      <c r="P167" s="257"/>
      <c r="Q167" s="257"/>
      <c r="R167" s="257"/>
      <c r="S167" s="257"/>
      <c r="T167" s="25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9" t="s">
        <v>164</v>
      </c>
      <c r="AU167" s="259" t="s">
        <v>88</v>
      </c>
      <c r="AV167" s="13" t="s">
        <v>88</v>
      </c>
      <c r="AW167" s="13" t="s">
        <v>34</v>
      </c>
      <c r="AX167" s="13" t="s">
        <v>86</v>
      </c>
      <c r="AY167" s="259" t="s">
        <v>126</v>
      </c>
    </row>
    <row r="168" s="2" customFormat="1" ht="16.5" customHeight="1">
      <c r="A168" s="37"/>
      <c r="B168" s="38"/>
      <c r="C168" s="238" t="s">
        <v>258</v>
      </c>
      <c r="D168" s="238" t="s">
        <v>159</v>
      </c>
      <c r="E168" s="239" t="s">
        <v>910</v>
      </c>
      <c r="F168" s="240" t="s">
        <v>911</v>
      </c>
      <c r="G168" s="241" t="s">
        <v>199</v>
      </c>
      <c r="H168" s="242">
        <v>40.899999999999999</v>
      </c>
      <c r="I168" s="243"/>
      <c r="J168" s="244">
        <f>ROUND(I168*H168,2)</f>
        <v>0</v>
      </c>
      <c r="K168" s="245"/>
      <c r="L168" s="43"/>
      <c r="M168" s="246" t="s">
        <v>1</v>
      </c>
      <c r="N168" s="247" t="s">
        <v>43</v>
      </c>
      <c r="O168" s="90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03" t="s">
        <v>127</v>
      </c>
      <c r="AT168" s="203" t="s">
        <v>159</v>
      </c>
      <c r="AU168" s="203" t="s">
        <v>88</v>
      </c>
      <c r="AY168" s="16" t="s">
        <v>126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16" t="s">
        <v>86</v>
      </c>
      <c r="BK168" s="204">
        <f>ROUND(I168*H168,2)</f>
        <v>0</v>
      </c>
      <c r="BL168" s="16" t="s">
        <v>127</v>
      </c>
      <c r="BM168" s="203" t="s">
        <v>912</v>
      </c>
    </row>
    <row r="169" s="2" customFormat="1" ht="16.5" customHeight="1">
      <c r="A169" s="37"/>
      <c r="B169" s="38"/>
      <c r="C169" s="238" t="s">
        <v>264</v>
      </c>
      <c r="D169" s="238" t="s">
        <v>159</v>
      </c>
      <c r="E169" s="239" t="s">
        <v>471</v>
      </c>
      <c r="F169" s="240" t="s">
        <v>472</v>
      </c>
      <c r="G169" s="241" t="s">
        <v>162</v>
      </c>
      <c r="H169" s="242">
        <v>0.75</v>
      </c>
      <c r="I169" s="243"/>
      <c r="J169" s="244">
        <f>ROUND(I169*H169,2)</f>
        <v>0</v>
      </c>
      <c r="K169" s="245"/>
      <c r="L169" s="43"/>
      <c r="M169" s="246" t="s">
        <v>1</v>
      </c>
      <c r="N169" s="247" t="s">
        <v>43</v>
      </c>
      <c r="O169" s="90"/>
      <c r="P169" s="201">
        <f>O169*H169</f>
        <v>0</v>
      </c>
      <c r="Q169" s="201">
        <v>1.0000000000000001E-05</v>
      </c>
      <c r="R169" s="201">
        <f>Q169*H169</f>
        <v>7.500000000000001E-06</v>
      </c>
      <c r="S169" s="201">
        <v>0</v>
      </c>
      <c r="T169" s="202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03" t="s">
        <v>127</v>
      </c>
      <c r="AT169" s="203" t="s">
        <v>159</v>
      </c>
      <c r="AU169" s="203" t="s">
        <v>88</v>
      </c>
      <c r="AY169" s="16" t="s">
        <v>126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16" t="s">
        <v>86</v>
      </c>
      <c r="BK169" s="204">
        <f>ROUND(I169*H169,2)</f>
        <v>0</v>
      </c>
      <c r="BL169" s="16" t="s">
        <v>127</v>
      </c>
      <c r="BM169" s="203" t="s">
        <v>913</v>
      </c>
    </row>
    <row r="170" s="2" customFormat="1" ht="33" customHeight="1">
      <c r="A170" s="37"/>
      <c r="B170" s="38"/>
      <c r="C170" s="238" t="s">
        <v>269</v>
      </c>
      <c r="D170" s="238" t="s">
        <v>159</v>
      </c>
      <c r="E170" s="239" t="s">
        <v>487</v>
      </c>
      <c r="F170" s="240" t="s">
        <v>488</v>
      </c>
      <c r="G170" s="241" t="s">
        <v>199</v>
      </c>
      <c r="H170" s="242">
        <v>300.89999999999998</v>
      </c>
      <c r="I170" s="243"/>
      <c r="J170" s="244">
        <f>ROUND(I170*H170,2)</f>
        <v>0</v>
      </c>
      <c r="K170" s="245"/>
      <c r="L170" s="43"/>
      <c r="M170" s="246" t="s">
        <v>1</v>
      </c>
      <c r="N170" s="247" t="s">
        <v>43</v>
      </c>
      <c r="O170" s="90"/>
      <c r="P170" s="201">
        <f>O170*H170</f>
        <v>0</v>
      </c>
      <c r="Q170" s="201">
        <v>0.15540000000000001</v>
      </c>
      <c r="R170" s="201">
        <f>Q170*H170</f>
        <v>46.759859999999996</v>
      </c>
      <c r="S170" s="201">
        <v>0</v>
      </c>
      <c r="T170" s="202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03" t="s">
        <v>127</v>
      </c>
      <c r="AT170" s="203" t="s">
        <v>159</v>
      </c>
      <c r="AU170" s="203" t="s">
        <v>88</v>
      </c>
      <c r="AY170" s="16" t="s">
        <v>126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16" t="s">
        <v>86</v>
      </c>
      <c r="BK170" s="204">
        <f>ROUND(I170*H170,2)</f>
        <v>0</v>
      </c>
      <c r="BL170" s="16" t="s">
        <v>127</v>
      </c>
      <c r="BM170" s="203" t="s">
        <v>850</v>
      </c>
    </row>
    <row r="171" s="2" customFormat="1" ht="21.75" customHeight="1">
      <c r="A171" s="37"/>
      <c r="B171" s="38"/>
      <c r="C171" s="190" t="s">
        <v>7</v>
      </c>
      <c r="D171" s="190" t="s">
        <v>122</v>
      </c>
      <c r="E171" s="191" t="s">
        <v>497</v>
      </c>
      <c r="F171" s="192" t="s">
        <v>498</v>
      </c>
      <c r="G171" s="193" t="s">
        <v>199</v>
      </c>
      <c r="H171" s="194">
        <v>7.3440000000000003</v>
      </c>
      <c r="I171" s="195"/>
      <c r="J171" s="196">
        <f>ROUND(I171*H171,2)</f>
        <v>0</v>
      </c>
      <c r="K171" s="197"/>
      <c r="L171" s="198"/>
      <c r="M171" s="199" t="s">
        <v>1</v>
      </c>
      <c r="N171" s="200" t="s">
        <v>43</v>
      </c>
      <c r="O171" s="90"/>
      <c r="P171" s="201">
        <f>O171*H171</f>
        <v>0</v>
      </c>
      <c r="Q171" s="201">
        <v>0.045999999999999999</v>
      </c>
      <c r="R171" s="201">
        <f>Q171*H171</f>
        <v>0.33782400000000001</v>
      </c>
      <c r="S171" s="201">
        <v>0</v>
      </c>
      <c r="T171" s="202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03" t="s">
        <v>125</v>
      </c>
      <c r="AT171" s="203" t="s">
        <v>122</v>
      </c>
      <c r="AU171" s="203" t="s">
        <v>88</v>
      </c>
      <c r="AY171" s="16" t="s">
        <v>126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16" t="s">
        <v>86</v>
      </c>
      <c r="BK171" s="204">
        <f>ROUND(I171*H171,2)</f>
        <v>0</v>
      </c>
      <c r="BL171" s="16" t="s">
        <v>127</v>
      </c>
      <c r="BM171" s="203" t="s">
        <v>852</v>
      </c>
    </row>
    <row r="172" s="13" customFormat="1">
      <c r="A172" s="13"/>
      <c r="B172" s="248"/>
      <c r="C172" s="249"/>
      <c r="D172" s="250" t="s">
        <v>164</v>
      </c>
      <c r="E172" s="251" t="s">
        <v>1</v>
      </c>
      <c r="F172" s="252" t="s">
        <v>914</v>
      </c>
      <c r="G172" s="249"/>
      <c r="H172" s="253">
        <v>7.2000000000000002</v>
      </c>
      <c r="I172" s="254"/>
      <c r="J172" s="249"/>
      <c r="K172" s="249"/>
      <c r="L172" s="255"/>
      <c r="M172" s="256"/>
      <c r="N172" s="257"/>
      <c r="O172" s="257"/>
      <c r="P172" s="257"/>
      <c r="Q172" s="257"/>
      <c r="R172" s="257"/>
      <c r="S172" s="257"/>
      <c r="T172" s="25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9" t="s">
        <v>164</v>
      </c>
      <c r="AU172" s="259" t="s">
        <v>88</v>
      </c>
      <c r="AV172" s="13" t="s">
        <v>88</v>
      </c>
      <c r="AW172" s="13" t="s">
        <v>34</v>
      </c>
      <c r="AX172" s="13" t="s">
        <v>86</v>
      </c>
      <c r="AY172" s="259" t="s">
        <v>126</v>
      </c>
    </row>
    <row r="173" s="13" customFormat="1">
      <c r="A173" s="13"/>
      <c r="B173" s="248"/>
      <c r="C173" s="249"/>
      <c r="D173" s="250" t="s">
        <v>164</v>
      </c>
      <c r="E173" s="249"/>
      <c r="F173" s="252" t="s">
        <v>915</v>
      </c>
      <c r="G173" s="249"/>
      <c r="H173" s="253">
        <v>7.3440000000000003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9" t="s">
        <v>164</v>
      </c>
      <c r="AU173" s="259" t="s">
        <v>88</v>
      </c>
      <c r="AV173" s="13" t="s">
        <v>88</v>
      </c>
      <c r="AW173" s="13" t="s">
        <v>4</v>
      </c>
      <c r="AX173" s="13" t="s">
        <v>86</v>
      </c>
      <c r="AY173" s="259" t="s">
        <v>126</v>
      </c>
    </row>
    <row r="174" s="2" customFormat="1" ht="16.5" customHeight="1">
      <c r="A174" s="37"/>
      <c r="B174" s="38"/>
      <c r="C174" s="190" t="s">
        <v>276</v>
      </c>
      <c r="D174" s="190" t="s">
        <v>122</v>
      </c>
      <c r="E174" s="191" t="s">
        <v>503</v>
      </c>
      <c r="F174" s="192" t="s">
        <v>504</v>
      </c>
      <c r="G174" s="193" t="s">
        <v>199</v>
      </c>
      <c r="H174" s="194">
        <v>299.57400000000001</v>
      </c>
      <c r="I174" s="195"/>
      <c r="J174" s="196">
        <f>ROUND(I174*H174,2)</f>
        <v>0</v>
      </c>
      <c r="K174" s="197"/>
      <c r="L174" s="198"/>
      <c r="M174" s="199" t="s">
        <v>1</v>
      </c>
      <c r="N174" s="200" t="s">
        <v>43</v>
      </c>
      <c r="O174" s="90"/>
      <c r="P174" s="201">
        <f>O174*H174</f>
        <v>0</v>
      </c>
      <c r="Q174" s="201">
        <v>0.056120000000000003</v>
      </c>
      <c r="R174" s="201">
        <f>Q174*H174</f>
        <v>16.812092880000002</v>
      </c>
      <c r="S174" s="201">
        <v>0</v>
      </c>
      <c r="T174" s="202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03" t="s">
        <v>125</v>
      </c>
      <c r="AT174" s="203" t="s">
        <v>122</v>
      </c>
      <c r="AU174" s="203" t="s">
        <v>88</v>
      </c>
      <c r="AY174" s="16" t="s">
        <v>126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16" t="s">
        <v>86</v>
      </c>
      <c r="BK174" s="204">
        <f>ROUND(I174*H174,2)</f>
        <v>0</v>
      </c>
      <c r="BL174" s="16" t="s">
        <v>127</v>
      </c>
      <c r="BM174" s="203" t="s">
        <v>916</v>
      </c>
    </row>
    <row r="175" s="13" customFormat="1">
      <c r="A175" s="13"/>
      <c r="B175" s="248"/>
      <c r="C175" s="249"/>
      <c r="D175" s="250" t="s">
        <v>164</v>
      </c>
      <c r="E175" s="251" t="s">
        <v>1</v>
      </c>
      <c r="F175" s="252" t="s">
        <v>917</v>
      </c>
      <c r="G175" s="249"/>
      <c r="H175" s="253">
        <v>293.69999999999999</v>
      </c>
      <c r="I175" s="254"/>
      <c r="J175" s="249"/>
      <c r="K175" s="249"/>
      <c r="L175" s="255"/>
      <c r="M175" s="256"/>
      <c r="N175" s="257"/>
      <c r="O175" s="257"/>
      <c r="P175" s="257"/>
      <c r="Q175" s="257"/>
      <c r="R175" s="257"/>
      <c r="S175" s="257"/>
      <c r="T175" s="25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9" t="s">
        <v>164</v>
      </c>
      <c r="AU175" s="259" t="s">
        <v>88</v>
      </c>
      <c r="AV175" s="13" t="s">
        <v>88</v>
      </c>
      <c r="AW175" s="13" t="s">
        <v>34</v>
      </c>
      <c r="AX175" s="13" t="s">
        <v>86</v>
      </c>
      <c r="AY175" s="259" t="s">
        <v>126</v>
      </c>
    </row>
    <row r="176" s="13" customFormat="1">
      <c r="A176" s="13"/>
      <c r="B176" s="248"/>
      <c r="C176" s="249"/>
      <c r="D176" s="250" t="s">
        <v>164</v>
      </c>
      <c r="E176" s="249"/>
      <c r="F176" s="252" t="s">
        <v>918</v>
      </c>
      <c r="G176" s="249"/>
      <c r="H176" s="253">
        <v>299.57400000000001</v>
      </c>
      <c r="I176" s="254"/>
      <c r="J176" s="249"/>
      <c r="K176" s="249"/>
      <c r="L176" s="255"/>
      <c r="M176" s="256"/>
      <c r="N176" s="257"/>
      <c r="O176" s="257"/>
      <c r="P176" s="257"/>
      <c r="Q176" s="257"/>
      <c r="R176" s="257"/>
      <c r="S176" s="257"/>
      <c r="T176" s="25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9" t="s">
        <v>164</v>
      </c>
      <c r="AU176" s="259" t="s">
        <v>88</v>
      </c>
      <c r="AV176" s="13" t="s">
        <v>88</v>
      </c>
      <c r="AW176" s="13" t="s">
        <v>4</v>
      </c>
      <c r="AX176" s="13" t="s">
        <v>86</v>
      </c>
      <c r="AY176" s="259" t="s">
        <v>126</v>
      </c>
    </row>
    <row r="177" s="2" customFormat="1" ht="21.75" customHeight="1">
      <c r="A177" s="37"/>
      <c r="B177" s="38"/>
      <c r="C177" s="238" t="s">
        <v>281</v>
      </c>
      <c r="D177" s="238" t="s">
        <v>159</v>
      </c>
      <c r="E177" s="239" t="s">
        <v>519</v>
      </c>
      <c r="F177" s="240" t="s">
        <v>520</v>
      </c>
      <c r="G177" s="241" t="s">
        <v>168</v>
      </c>
      <c r="H177" s="242">
        <v>2</v>
      </c>
      <c r="I177" s="243"/>
      <c r="J177" s="244">
        <f>ROUND(I177*H177,2)</f>
        <v>0</v>
      </c>
      <c r="K177" s="245"/>
      <c r="L177" s="43"/>
      <c r="M177" s="246" t="s">
        <v>1</v>
      </c>
      <c r="N177" s="247" t="s">
        <v>43</v>
      </c>
      <c r="O177" s="90"/>
      <c r="P177" s="201">
        <f>O177*H177</f>
        <v>0</v>
      </c>
      <c r="Q177" s="201">
        <v>0</v>
      </c>
      <c r="R177" s="201">
        <f>Q177*H177</f>
        <v>0</v>
      </c>
      <c r="S177" s="201">
        <v>0.082000000000000003</v>
      </c>
      <c r="T177" s="202">
        <f>S177*H177</f>
        <v>0.16400000000000001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03" t="s">
        <v>127</v>
      </c>
      <c r="AT177" s="203" t="s">
        <v>159</v>
      </c>
      <c r="AU177" s="203" t="s">
        <v>88</v>
      </c>
      <c r="AY177" s="16" t="s">
        <v>126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16" t="s">
        <v>86</v>
      </c>
      <c r="BK177" s="204">
        <f>ROUND(I177*H177,2)</f>
        <v>0</v>
      </c>
      <c r="BL177" s="16" t="s">
        <v>127</v>
      </c>
      <c r="BM177" s="203" t="s">
        <v>919</v>
      </c>
    </row>
    <row r="178" s="12" customFormat="1" ht="22.8" customHeight="1">
      <c r="A178" s="12"/>
      <c r="B178" s="222"/>
      <c r="C178" s="223"/>
      <c r="D178" s="224" t="s">
        <v>77</v>
      </c>
      <c r="E178" s="236" t="s">
        <v>553</v>
      </c>
      <c r="F178" s="236" t="s">
        <v>554</v>
      </c>
      <c r="G178" s="223"/>
      <c r="H178" s="223"/>
      <c r="I178" s="226"/>
      <c r="J178" s="237">
        <f>BK178</f>
        <v>0</v>
      </c>
      <c r="K178" s="223"/>
      <c r="L178" s="228"/>
      <c r="M178" s="229"/>
      <c r="N178" s="230"/>
      <c r="O178" s="230"/>
      <c r="P178" s="231">
        <f>SUM(P179:P192)</f>
        <v>0</v>
      </c>
      <c r="Q178" s="230"/>
      <c r="R178" s="231">
        <f>SUM(R179:R192)</f>
        <v>0</v>
      </c>
      <c r="S178" s="230"/>
      <c r="T178" s="232">
        <f>SUM(T179:T192)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33" t="s">
        <v>86</v>
      </c>
      <c r="AT178" s="234" t="s">
        <v>77</v>
      </c>
      <c r="AU178" s="234" t="s">
        <v>86</v>
      </c>
      <c r="AY178" s="233" t="s">
        <v>126</v>
      </c>
      <c r="BK178" s="235">
        <f>SUM(BK179:BK192)</f>
        <v>0</v>
      </c>
    </row>
    <row r="179" s="2" customFormat="1" ht="21.75" customHeight="1">
      <c r="A179" s="37"/>
      <c r="B179" s="38"/>
      <c r="C179" s="238" t="s">
        <v>285</v>
      </c>
      <c r="D179" s="238" t="s">
        <v>159</v>
      </c>
      <c r="E179" s="239" t="s">
        <v>556</v>
      </c>
      <c r="F179" s="240" t="s">
        <v>557</v>
      </c>
      <c r="G179" s="241" t="s">
        <v>261</v>
      </c>
      <c r="H179" s="242">
        <v>713.98400000000004</v>
      </c>
      <c r="I179" s="243"/>
      <c r="J179" s="244">
        <f>ROUND(I179*H179,2)</f>
        <v>0</v>
      </c>
      <c r="K179" s="245"/>
      <c r="L179" s="43"/>
      <c r="M179" s="246" t="s">
        <v>1</v>
      </c>
      <c r="N179" s="247" t="s">
        <v>43</v>
      </c>
      <c r="O179" s="90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03" t="s">
        <v>127</v>
      </c>
      <c r="AT179" s="203" t="s">
        <v>159</v>
      </c>
      <c r="AU179" s="203" t="s">
        <v>88</v>
      </c>
      <c r="AY179" s="16" t="s">
        <v>126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16" t="s">
        <v>86</v>
      </c>
      <c r="BK179" s="204">
        <f>ROUND(I179*H179,2)</f>
        <v>0</v>
      </c>
      <c r="BL179" s="16" t="s">
        <v>127</v>
      </c>
      <c r="BM179" s="203" t="s">
        <v>858</v>
      </c>
    </row>
    <row r="180" s="13" customFormat="1">
      <c r="A180" s="13"/>
      <c r="B180" s="248"/>
      <c r="C180" s="249"/>
      <c r="D180" s="250" t="s">
        <v>164</v>
      </c>
      <c r="E180" s="251" t="s">
        <v>1</v>
      </c>
      <c r="F180" s="252" t="s">
        <v>920</v>
      </c>
      <c r="G180" s="249"/>
      <c r="H180" s="253">
        <v>713.98400000000004</v>
      </c>
      <c r="I180" s="254"/>
      <c r="J180" s="249"/>
      <c r="K180" s="249"/>
      <c r="L180" s="255"/>
      <c r="M180" s="256"/>
      <c r="N180" s="257"/>
      <c r="O180" s="257"/>
      <c r="P180" s="257"/>
      <c r="Q180" s="257"/>
      <c r="R180" s="257"/>
      <c r="S180" s="257"/>
      <c r="T180" s="25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9" t="s">
        <v>164</v>
      </c>
      <c r="AU180" s="259" t="s">
        <v>88</v>
      </c>
      <c r="AV180" s="13" t="s">
        <v>88</v>
      </c>
      <c r="AW180" s="13" t="s">
        <v>34</v>
      </c>
      <c r="AX180" s="13" t="s">
        <v>86</v>
      </c>
      <c r="AY180" s="259" t="s">
        <v>126</v>
      </c>
    </row>
    <row r="181" s="2" customFormat="1" ht="21.75" customHeight="1">
      <c r="A181" s="37"/>
      <c r="B181" s="38"/>
      <c r="C181" s="238" t="s">
        <v>292</v>
      </c>
      <c r="D181" s="238" t="s">
        <v>159</v>
      </c>
      <c r="E181" s="239" t="s">
        <v>561</v>
      </c>
      <c r="F181" s="240" t="s">
        <v>562</v>
      </c>
      <c r="G181" s="241" t="s">
        <v>261</v>
      </c>
      <c r="H181" s="242">
        <v>5522.2200000000003</v>
      </c>
      <c r="I181" s="243"/>
      <c r="J181" s="244">
        <f>ROUND(I181*H181,2)</f>
        <v>0</v>
      </c>
      <c r="K181" s="245"/>
      <c r="L181" s="43"/>
      <c r="M181" s="246" t="s">
        <v>1</v>
      </c>
      <c r="N181" s="247" t="s">
        <v>43</v>
      </c>
      <c r="O181" s="90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03" t="s">
        <v>127</v>
      </c>
      <c r="AT181" s="203" t="s">
        <v>159</v>
      </c>
      <c r="AU181" s="203" t="s">
        <v>88</v>
      </c>
      <c r="AY181" s="16" t="s">
        <v>126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16" t="s">
        <v>86</v>
      </c>
      <c r="BK181" s="204">
        <f>ROUND(I181*H181,2)</f>
        <v>0</v>
      </c>
      <c r="BL181" s="16" t="s">
        <v>127</v>
      </c>
      <c r="BM181" s="203" t="s">
        <v>860</v>
      </c>
    </row>
    <row r="182" s="2" customFormat="1">
      <c r="A182" s="37"/>
      <c r="B182" s="38"/>
      <c r="C182" s="39"/>
      <c r="D182" s="250" t="s">
        <v>564</v>
      </c>
      <c r="E182" s="39"/>
      <c r="F182" s="271" t="s">
        <v>565</v>
      </c>
      <c r="G182" s="39"/>
      <c r="H182" s="39"/>
      <c r="I182" s="272"/>
      <c r="J182" s="39"/>
      <c r="K182" s="39"/>
      <c r="L182" s="43"/>
      <c r="M182" s="273"/>
      <c r="N182" s="274"/>
      <c r="O182" s="90"/>
      <c r="P182" s="90"/>
      <c r="Q182" s="90"/>
      <c r="R182" s="90"/>
      <c r="S182" s="90"/>
      <c r="T182" s="91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564</v>
      </c>
      <c r="AU182" s="16" t="s">
        <v>88</v>
      </c>
    </row>
    <row r="183" s="13" customFormat="1">
      <c r="A183" s="13"/>
      <c r="B183" s="248"/>
      <c r="C183" s="249"/>
      <c r="D183" s="250" t="s">
        <v>164</v>
      </c>
      <c r="E183" s="249"/>
      <c r="F183" s="252" t="s">
        <v>921</v>
      </c>
      <c r="G183" s="249"/>
      <c r="H183" s="253">
        <v>5522.2200000000003</v>
      </c>
      <c r="I183" s="254"/>
      <c r="J183" s="249"/>
      <c r="K183" s="249"/>
      <c r="L183" s="255"/>
      <c r="M183" s="256"/>
      <c r="N183" s="257"/>
      <c r="O183" s="257"/>
      <c r="P183" s="257"/>
      <c r="Q183" s="257"/>
      <c r="R183" s="257"/>
      <c r="S183" s="257"/>
      <c r="T183" s="25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9" t="s">
        <v>164</v>
      </c>
      <c r="AU183" s="259" t="s">
        <v>88</v>
      </c>
      <c r="AV183" s="13" t="s">
        <v>88</v>
      </c>
      <c r="AW183" s="13" t="s">
        <v>4</v>
      </c>
      <c r="AX183" s="13" t="s">
        <v>86</v>
      </c>
      <c r="AY183" s="259" t="s">
        <v>126</v>
      </c>
    </row>
    <row r="184" s="2" customFormat="1" ht="33" customHeight="1">
      <c r="A184" s="37"/>
      <c r="B184" s="38"/>
      <c r="C184" s="238" t="s">
        <v>297</v>
      </c>
      <c r="D184" s="238" t="s">
        <v>159</v>
      </c>
      <c r="E184" s="239" t="s">
        <v>572</v>
      </c>
      <c r="F184" s="240" t="s">
        <v>573</v>
      </c>
      <c r="G184" s="241" t="s">
        <v>261</v>
      </c>
      <c r="H184" s="242">
        <v>613.58000000000004</v>
      </c>
      <c r="I184" s="243"/>
      <c r="J184" s="244">
        <f>ROUND(I184*H184,2)</f>
        <v>0</v>
      </c>
      <c r="K184" s="245"/>
      <c r="L184" s="43"/>
      <c r="M184" s="246" t="s">
        <v>1</v>
      </c>
      <c r="N184" s="247" t="s">
        <v>43</v>
      </c>
      <c r="O184" s="90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03" t="s">
        <v>127</v>
      </c>
      <c r="AT184" s="203" t="s">
        <v>159</v>
      </c>
      <c r="AU184" s="203" t="s">
        <v>88</v>
      </c>
      <c r="AY184" s="16" t="s">
        <v>126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16" t="s">
        <v>86</v>
      </c>
      <c r="BK184" s="204">
        <f>ROUND(I184*H184,2)</f>
        <v>0</v>
      </c>
      <c r="BL184" s="16" t="s">
        <v>127</v>
      </c>
      <c r="BM184" s="203" t="s">
        <v>863</v>
      </c>
    </row>
    <row r="185" s="2" customFormat="1" ht="16.5" customHeight="1">
      <c r="A185" s="37"/>
      <c r="B185" s="38"/>
      <c r="C185" s="238" t="s">
        <v>302</v>
      </c>
      <c r="D185" s="238" t="s">
        <v>159</v>
      </c>
      <c r="E185" s="239" t="s">
        <v>576</v>
      </c>
      <c r="F185" s="240" t="s">
        <v>577</v>
      </c>
      <c r="G185" s="241" t="s">
        <v>261</v>
      </c>
      <c r="H185" s="242">
        <v>61.685000000000002</v>
      </c>
      <c r="I185" s="243"/>
      <c r="J185" s="244">
        <f>ROUND(I185*H185,2)</f>
        <v>0</v>
      </c>
      <c r="K185" s="245"/>
      <c r="L185" s="43"/>
      <c r="M185" s="246" t="s">
        <v>1</v>
      </c>
      <c r="N185" s="247" t="s">
        <v>43</v>
      </c>
      <c r="O185" s="90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03" t="s">
        <v>127</v>
      </c>
      <c r="AT185" s="203" t="s">
        <v>159</v>
      </c>
      <c r="AU185" s="203" t="s">
        <v>88</v>
      </c>
      <c r="AY185" s="16" t="s">
        <v>126</v>
      </c>
      <c r="BE185" s="204">
        <f>IF(N185="základní",J185,0)</f>
        <v>0</v>
      </c>
      <c r="BF185" s="204">
        <f>IF(N185="snížená",J185,0)</f>
        <v>0</v>
      </c>
      <c r="BG185" s="204">
        <f>IF(N185="zákl. přenesená",J185,0)</f>
        <v>0</v>
      </c>
      <c r="BH185" s="204">
        <f>IF(N185="sníž. přenesená",J185,0)</f>
        <v>0</v>
      </c>
      <c r="BI185" s="204">
        <f>IF(N185="nulová",J185,0)</f>
        <v>0</v>
      </c>
      <c r="BJ185" s="16" t="s">
        <v>86</v>
      </c>
      <c r="BK185" s="204">
        <f>ROUND(I185*H185,2)</f>
        <v>0</v>
      </c>
      <c r="BL185" s="16" t="s">
        <v>127</v>
      </c>
      <c r="BM185" s="203" t="s">
        <v>864</v>
      </c>
    </row>
    <row r="186" s="13" customFormat="1">
      <c r="A186" s="13"/>
      <c r="B186" s="248"/>
      <c r="C186" s="249"/>
      <c r="D186" s="250" t="s">
        <v>164</v>
      </c>
      <c r="E186" s="251" t="s">
        <v>1</v>
      </c>
      <c r="F186" s="252" t="s">
        <v>922</v>
      </c>
      <c r="G186" s="249"/>
      <c r="H186" s="253">
        <v>61.685000000000002</v>
      </c>
      <c r="I186" s="254"/>
      <c r="J186" s="249"/>
      <c r="K186" s="249"/>
      <c r="L186" s="255"/>
      <c r="M186" s="256"/>
      <c r="N186" s="257"/>
      <c r="O186" s="257"/>
      <c r="P186" s="257"/>
      <c r="Q186" s="257"/>
      <c r="R186" s="257"/>
      <c r="S186" s="257"/>
      <c r="T186" s="25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9" t="s">
        <v>164</v>
      </c>
      <c r="AU186" s="259" t="s">
        <v>88</v>
      </c>
      <c r="AV186" s="13" t="s">
        <v>88</v>
      </c>
      <c r="AW186" s="13" t="s">
        <v>34</v>
      </c>
      <c r="AX186" s="13" t="s">
        <v>78</v>
      </c>
      <c r="AY186" s="259" t="s">
        <v>126</v>
      </c>
    </row>
    <row r="187" s="14" customFormat="1">
      <c r="A187" s="14"/>
      <c r="B187" s="260"/>
      <c r="C187" s="261"/>
      <c r="D187" s="250" t="s">
        <v>164</v>
      </c>
      <c r="E187" s="262" t="s">
        <v>1</v>
      </c>
      <c r="F187" s="263" t="s">
        <v>173</v>
      </c>
      <c r="G187" s="261"/>
      <c r="H187" s="264">
        <v>61.685000000000002</v>
      </c>
      <c r="I187" s="265"/>
      <c r="J187" s="261"/>
      <c r="K187" s="261"/>
      <c r="L187" s="266"/>
      <c r="M187" s="267"/>
      <c r="N187" s="268"/>
      <c r="O187" s="268"/>
      <c r="P187" s="268"/>
      <c r="Q187" s="268"/>
      <c r="R187" s="268"/>
      <c r="S187" s="268"/>
      <c r="T187" s="26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0" t="s">
        <v>164</v>
      </c>
      <c r="AU187" s="270" t="s">
        <v>88</v>
      </c>
      <c r="AV187" s="14" t="s">
        <v>127</v>
      </c>
      <c r="AW187" s="14" t="s">
        <v>34</v>
      </c>
      <c r="AX187" s="14" t="s">
        <v>86</v>
      </c>
      <c r="AY187" s="270" t="s">
        <v>126</v>
      </c>
    </row>
    <row r="188" s="2" customFormat="1" ht="21.75" customHeight="1">
      <c r="A188" s="37"/>
      <c r="B188" s="38"/>
      <c r="C188" s="238" t="s">
        <v>308</v>
      </c>
      <c r="D188" s="238" t="s">
        <v>159</v>
      </c>
      <c r="E188" s="239" t="s">
        <v>584</v>
      </c>
      <c r="F188" s="240" t="s">
        <v>585</v>
      </c>
      <c r="G188" s="241" t="s">
        <v>261</v>
      </c>
      <c r="H188" s="242">
        <v>555.16499999999996</v>
      </c>
      <c r="I188" s="243"/>
      <c r="J188" s="244">
        <f>ROUND(I188*H188,2)</f>
        <v>0</v>
      </c>
      <c r="K188" s="245"/>
      <c r="L188" s="43"/>
      <c r="M188" s="246" t="s">
        <v>1</v>
      </c>
      <c r="N188" s="247" t="s">
        <v>43</v>
      </c>
      <c r="O188" s="90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03" t="s">
        <v>127</v>
      </c>
      <c r="AT188" s="203" t="s">
        <v>159</v>
      </c>
      <c r="AU188" s="203" t="s">
        <v>88</v>
      </c>
      <c r="AY188" s="16" t="s">
        <v>126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16" t="s">
        <v>86</v>
      </c>
      <c r="BK188" s="204">
        <f>ROUND(I188*H188,2)</f>
        <v>0</v>
      </c>
      <c r="BL188" s="16" t="s">
        <v>127</v>
      </c>
      <c r="BM188" s="203" t="s">
        <v>866</v>
      </c>
    </row>
    <row r="189" s="2" customFormat="1">
      <c r="A189" s="37"/>
      <c r="B189" s="38"/>
      <c r="C189" s="39"/>
      <c r="D189" s="250" t="s">
        <v>564</v>
      </c>
      <c r="E189" s="39"/>
      <c r="F189" s="271" t="s">
        <v>565</v>
      </c>
      <c r="G189" s="39"/>
      <c r="H189" s="39"/>
      <c r="I189" s="272"/>
      <c r="J189" s="39"/>
      <c r="K189" s="39"/>
      <c r="L189" s="43"/>
      <c r="M189" s="273"/>
      <c r="N189" s="274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564</v>
      </c>
      <c r="AU189" s="16" t="s">
        <v>88</v>
      </c>
    </row>
    <row r="190" s="13" customFormat="1">
      <c r="A190" s="13"/>
      <c r="B190" s="248"/>
      <c r="C190" s="249"/>
      <c r="D190" s="250" t="s">
        <v>164</v>
      </c>
      <c r="E190" s="249"/>
      <c r="F190" s="252" t="s">
        <v>923</v>
      </c>
      <c r="G190" s="249"/>
      <c r="H190" s="253">
        <v>555.16499999999996</v>
      </c>
      <c r="I190" s="254"/>
      <c r="J190" s="249"/>
      <c r="K190" s="249"/>
      <c r="L190" s="255"/>
      <c r="M190" s="256"/>
      <c r="N190" s="257"/>
      <c r="O190" s="257"/>
      <c r="P190" s="257"/>
      <c r="Q190" s="257"/>
      <c r="R190" s="257"/>
      <c r="S190" s="257"/>
      <c r="T190" s="25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9" t="s">
        <v>164</v>
      </c>
      <c r="AU190" s="259" t="s">
        <v>88</v>
      </c>
      <c r="AV190" s="13" t="s">
        <v>88</v>
      </c>
      <c r="AW190" s="13" t="s">
        <v>4</v>
      </c>
      <c r="AX190" s="13" t="s">
        <v>86</v>
      </c>
      <c r="AY190" s="259" t="s">
        <v>126</v>
      </c>
    </row>
    <row r="191" s="2" customFormat="1" ht="21.75" customHeight="1">
      <c r="A191" s="37"/>
      <c r="B191" s="38"/>
      <c r="C191" s="238" t="s">
        <v>313</v>
      </c>
      <c r="D191" s="238" t="s">
        <v>159</v>
      </c>
      <c r="E191" s="239" t="s">
        <v>589</v>
      </c>
      <c r="F191" s="240" t="s">
        <v>590</v>
      </c>
      <c r="G191" s="241" t="s">
        <v>261</v>
      </c>
      <c r="H191" s="242">
        <v>61.685000000000002</v>
      </c>
      <c r="I191" s="243"/>
      <c r="J191" s="244">
        <f>ROUND(I191*H191,2)</f>
        <v>0</v>
      </c>
      <c r="K191" s="245"/>
      <c r="L191" s="43"/>
      <c r="M191" s="246" t="s">
        <v>1</v>
      </c>
      <c r="N191" s="247" t="s">
        <v>43</v>
      </c>
      <c r="O191" s="90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03" t="s">
        <v>127</v>
      </c>
      <c r="AT191" s="203" t="s">
        <v>159</v>
      </c>
      <c r="AU191" s="203" t="s">
        <v>88</v>
      </c>
      <c r="AY191" s="16" t="s">
        <v>126</v>
      </c>
      <c r="BE191" s="204">
        <f>IF(N191="základní",J191,0)</f>
        <v>0</v>
      </c>
      <c r="BF191" s="204">
        <f>IF(N191="snížená",J191,0)</f>
        <v>0</v>
      </c>
      <c r="BG191" s="204">
        <f>IF(N191="zákl. přenesená",J191,0)</f>
        <v>0</v>
      </c>
      <c r="BH191" s="204">
        <f>IF(N191="sníž. přenesená",J191,0)</f>
        <v>0</v>
      </c>
      <c r="BI191" s="204">
        <f>IF(N191="nulová",J191,0)</f>
        <v>0</v>
      </c>
      <c r="BJ191" s="16" t="s">
        <v>86</v>
      </c>
      <c r="BK191" s="204">
        <f>ROUND(I191*H191,2)</f>
        <v>0</v>
      </c>
      <c r="BL191" s="16" t="s">
        <v>127</v>
      </c>
      <c r="BM191" s="203" t="s">
        <v>868</v>
      </c>
    </row>
    <row r="192" s="2" customFormat="1" ht="33" customHeight="1">
      <c r="A192" s="37"/>
      <c r="B192" s="38"/>
      <c r="C192" s="238" t="s">
        <v>319</v>
      </c>
      <c r="D192" s="238" t="s">
        <v>159</v>
      </c>
      <c r="E192" s="239" t="s">
        <v>593</v>
      </c>
      <c r="F192" s="240" t="s">
        <v>594</v>
      </c>
      <c r="G192" s="241" t="s">
        <v>261</v>
      </c>
      <c r="H192" s="242">
        <v>61.685000000000002</v>
      </c>
      <c r="I192" s="243"/>
      <c r="J192" s="244">
        <f>ROUND(I192*H192,2)</f>
        <v>0</v>
      </c>
      <c r="K192" s="245"/>
      <c r="L192" s="43"/>
      <c r="M192" s="246" t="s">
        <v>1</v>
      </c>
      <c r="N192" s="247" t="s">
        <v>43</v>
      </c>
      <c r="O192" s="90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03" t="s">
        <v>127</v>
      </c>
      <c r="AT192" s="203" t="s">
        <v>159</v>
      </c>
      <c r="AU192" s="203" t="s">
        <v>88</v>
      </c>
      <c r="AY192" s="16" t="s">
        <v>126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16" t="s">
        <v>86</v>
      </c>
      <c r="BK192" s="204">
        <f>ROUND(I192*H192,2)</f>
        <v>0</v>
      </c>
      <c r="BL192" s="16" t="s">
        <v>127</v>
      </c>
      <c r="BM192" s="203" t="s">
        <v>869</v>
      </c>
    </row>
    <row r="193" s="12" customFormat="1" ht="22.8" customHeight="1">
      <c r="A193" s="12"/>
      <c r="B193" s="222"/>
      <c r="C193" s="223"/>
      <c r="D193" s="224" t="s">
        <v>77</v>
      </c>
      <c r="E193" s="236" t="s">
        <v>596</v>
      </c>
      <c r="F193" s="236" t="s">
        <v>597</v>
      </c>
      <c r="G193" s="223"/>
      <c r="H193" s="223"/>
      <c r="I193" s="226"/>
      <c r="J193" s="237">
        <f>BK193</f>
        <v>0</v>
      </c>
      <c r="K193" s="223"/>
      <c r="L193" s="228"/>
      <c r="M193" s="229"/>
      <c r="N193" s="230"/>
      <c r="O193" s="230"/>
      <c r="P193" s="231">
        <f>SUM(P194:P196)</f>
        <v>0</v>
      </c>
      <c r="Q193" s="230"/>
      <c r="R193" s="231">
        <f>SUM(R194:R196)</f>
        <v>0</v>
      </c>
      <c r="S193" s="230"/>
      <c r="T193" s="232">
        <f>SUM(T194:T196)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33" t="s">
        <v>86</v>
      </c>
      <c r="AT193" s="234" t="s">
        <v>77</v>
      </c>
      <c r="AU193" s="234" t="s">
        <v>86</v>
      </c>
      <c r="AY193" s="233" t="s">
        <v>126</v>
      </c>
      <c r="BK193" s="235">
        <f>SUM(BK194:BK196)</f>
        <v>0</v>
      </c>
    </row>
    <row r="194" s="2" customFormat="1" ht="33" customHeight="1">
      <c r="A194" s="37"/>
      <c r="B194" s="38"/>
      <c r="C194" s="238" t="s">
        <v>324</v>
      </c>
      <c r="D194" s="238" t="s">
        <v>159</v>
      </c>
      <c r="E194" s="239" t="s">
        <v>599</v>
      </c>
      <c r="F194" s="240" t="s">
        <v>600</v>
      </c>
      <c r="G194" s="241" t="s">
        <v>261</v>
      </c>
      <c r="H194" s="242">
        <v>76.281000000000006</v>
      </c>
      <c r="I194" s="243"/>
      <c r="J194" s="244">
        <f>ROUND(I194*H194,2)</f>
        <v>0</v>
      </c>
      <c r="K194" s="245"/>
      <c r="L194" s="43"/>
      <c r="M194" s="246" t="s">
        <v>1</v>
      </c>
      <c r="N194" s="247" t="s">
        <v>43</v>
      </c>
      <c r="O194" s="90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03" t="s">
        <v>127</v>
      </c>
      <c r="AT194" s="203" t="s">
        <v>159</v>
      </c>
      <c r="AU194" s="203" t="s">
        <v>88</v>
      </c>
      <c r="AY194" s="16" t="s">
        <v>126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16" t="s">
        <v>86</v>
      </c>
      <c r="BK194" s="204">
        <f>ROUND(I194*H194,2)</f>
        <v>0</v>
      </c>
      <c r="BL194" s="16" t="s">
        <v>127</v>
      </c>
      <c r="BM194" s="203" t="s">
        <v>870</v>
      </c>
    </row>
    <row r="195" s="2" customFormat="1" ht="33" customHeight="1">
      <c r="A195" s="37"/>
      <c r="B195" s="38"/>
      <c r="C195" s="238" t="s">
        <v>328</v>
      </c>
      <c r="D195" s="238" t="s">
        <v>159</v>
      </c>
      <c r="E195" s="239" t="s">
        <v>603</v>
      </c>
      <c r="F195" s="240" t="s">
        <v>604</v>
      </c>
      <c r="G195" s="241" t="s">
        <v>261</v>
      </c>
      <c r="H195" s="242">
        <v>76.281000000000006</v>
      </c>
      <c r="I195" s="243"/>
      <c r="J195" s="244">
        <f>ROUND(I195*H195,2)</f>
        <v>0</v>
      </c>
      <c r="K195" s="245"/>
      <c r="L195" s="43"/>
      <c r="M195" s="246" t="s">
        <v>1</v>
      </c>
      <c r="N195" s="247" t="s">
        <v>43</v>
      </c>
      <c r="O195" s="90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03" t="s">
        <v>127</v>
      </c>
      <c r="AT195" s="203" t="s">
        <v>159</v>
      </c>
      <c r="AU195" s="203" t="s">
        <v>88</v>
      </c>
      <c r="AY195" s="16" t="s">
        <v>126</v>
      </c>
      <c r="BE195" s="204">
        <f>IF(N195="základní",J195,0)</f>
        <v>0</v>
      </c>
      <c r="BF195" s="204">
        <f>IF(N195="snížená",J195,0)</f>
        <v>0</v>
      </c>
      <c r="BG195" s="204">
        <f>IF(N195="zákl. přenesená",J195,0)</f>
        <v>0</v>
      </c>
      <c r="BH195" s="204">
        <f>IF(N195="sníž. přenesená",J195,0)</f>
        <v>0</v>
      </c>
      <c r="BI195" s="204">
        <f>IF(N195="nulová",J195,0)</f>
        <v>0</v>
      </c>
      <c r="BJ195" s="16" t="s">
        <v>86</v>
      </c>
      <c r="BK195" s="204">
        <f>ROUND(I195*H195,2)</f>
        <v>0</v>
      </c>
      <c r="BL195" s="16" t="s">
        <v>127</v>
      </c>
      <c r="BM195" s="203" t="s">
        <v>871</v>
      </c>
    </row>
    <row r="196" s="2" customFormat="1" ht="33" customHeight="1">
      <c r="A196" s="37"/>
      <c r="B196" s="38"/>
      <c r="C196" s="238" t="s">
        <v>332</v>
      </c>
      <c r="D196" s="238" t="s">
        <v>159</v>
      </c>
      <c r="E196" s="239" t="s">
        <v>607</v>
      </c>
      <c r="F196" s="240" t="s">
        <v>608</v>
      </c>
      <c r="G196" s="241" t="s">
        <v>261</v>
      </c>
      <c r="H196" s="242">
        <v>76.281000000000006</v>
      </c>
      <c r="I196" s="243"/>
      <c r="J196" s="244">
        <f>ROUND(I196*H196,2)</f>
        <v>0</v>
      </c>
      <c r="K196" s="245"/>
      <c r="L196" s="43"/>
      <c r="M196" s="275" t="s">
        <v>1</v>
      </c>
      <c r="N196" s="276" t="s">
        <v>43</v>
      </c>
      <c r="O196" s="207"/>
      <c r="P196" s="208">
        <f>O196*H196</f>
        <v>0</v>
      </c>
      <c r="Q196" s="208">
        <v>0</v>
      </c>
      <c r="R196" s="208">
        <f>Q196*H196</f>
        <v>0</v>
      </c>
      <c r="S196" s="208">
        <v>0</v>
      </c>
      <c r="T196" s="209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03" t="s">
        <v>127</v>
      </c>
      <c r="AT196" s="203" t="s">
        <v>159</v>
      </c>
      <c r="AU196" s="203" t="s">
        <v>88</v>
      </c>
      <c r="AY196" s="16" t="s">
        <v>126</v>
      </c>
      <c r="BE196" s="204">
        <f>IF(N196="základní",J196,0)</f>
        <v>0</v>
      </c>
      <c r="BF196" s="204">
        <f>IF(N196="snížená",J196,0)</f>
        <v>0</v>
      </c>
      <c r="BG196" s="204">
        <f>IF(N196="zákl. přenesená",J196,0)</f>
        <v>0</v>
      </c>
      <c r="BH196" s="204">
        <f>IF(N196="sníž. přenesená",J196,0)</f>
        <v>0</v>
      </c>
      <c r="BI196" s="204">
        <f>IF(N196="nulová",J196,0)</f>
        <v>0</v>
      </c>
      <c r="BJ196" s="16" t="s">
        <v>86</v>
      </c>
      <c r="BK196" s="204">
        <f>ROUND(I196*H196,2)</f>
        <v>0</v>
      </c>
      <c r="BL196" s="16" t="s">
        <v>127</v>
      </c>
      <c r="BM196" s="203" t="s">
        <v>872</v>
      </c>
    </row>
    <row r="197" s="2" customFormat="1" ht="6.96" customHeight="1">
      <c r="A197" s="37"/>
      <c r="B197" s="65"/>
      <c r="C197" s="66"/>
      <c r="D197" s="66"/>
      <c r="E197" s="66"/>
      <c r="F197" s="66"/>
      <c r="G197" s="66"/>
      <c r="H197" s="66"/>
      <c r="I197" s="66"/>
      <c r="J197" s="66"/>
      <c r="K197" s="66"/>
      <c r="L197" s="43"/>
      <c r="M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</row>
  </sheetData>
  <sheetProtection sheet="1" autoFilter="0" formatColumns="0" formatRows="0" objects="1" scenarios="1" spinCount="100000" saltValue="ccbWTxbNof6JeNua5T+Q6PO1rdk28+F18fAxf8K//IF7jR5x7bZO8sf5WiHnsb7LFeHAUiB75msYeBaZ4sLWGg==" hashValue="o2H8pLVdwvH1pLBL5c+8sMMKIM9hn13fnmsyfLzl2+EQ74tEAQqk/i8WRt95TMmYms+R6QF4cZTN93TYlKiM/g==" algorithmName="SHA-512" password="CC35"/>
  <autoFilter ref="C122:K196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Lipták Pavol</dc:creator>
  <cp:lastModifiedBy>Lipták Pavol</cp:lastModifiedBy>
  <dcterms:created xsi:type="dcterms:W3CDTF">2022-01-28T11:43:21Z</dcterms:created>
  <dcterms:modified xsi:type="dcterms:W3CDTF">2022-01-28T11:43:26Z</dcterms:modified>
</cp:coreProperties>
</file>