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0" yWindow="540" windowWidth="23655" windowHeight="11700" activeTab="0"/>
  </bookViews>
  <sheets>
    <sheet name="ESL_2019_010_02 - Osvětle..." sheetId="3" r:id="rId1"/>
  </sheets>
  <definedNames>
    <definedName name="_xlnm._FilterDatabase" localSheetId="0" hidden="1">'ESL_2019_010_02 - Osvětle...'!$C$121:$K$211</definedName>
    <definedName name="_xlnm.Print_Area" localSheetId="0">'ESL_2019_010_02 - Osvětle...'!$C$4:$J$76,'ESL_2019_010_02 - Osvětle...'!$C$109:$K$211</definedName>
    <definedName name="_xlnm.Print_Titles" localSheetId="0">'ESL_2019_010_02 - Osvětle...'!$121:$121</definedName>
  </definedNames>
  <calcPr calcId="145621"/>
</workbook>
</file>

<file path=xl/sharedStrings.xml><?xml version="1.0" encoding="utf-8"?>
<sst xmlns="http://schemas.openxmlformats.org/spreadsheetml/2006/main" count="1395" uniqueCount="422">
  <si>
    <t/>
  </si>
  <si>
    <t>False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</si>
  <si>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</si>
  <si>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</si>
  <si>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</si>
  <si>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</si>
  <si>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</si>
  <si>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</si>
  <si>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</si>
  <si>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Petřvald</t>
  </si>
  <si>
    <t>Datum:</t>
  </si>
  <si>
    <t>Zadavatel:</t>
  </si>
  <si>
    <t>IČ:</t>
  </si>
  <si>
    <t>00297593</t>
  </si>
  <si>
    <t>Město Petřvald</t>
  </si>
  <si>
    <t>DIČ:</t>
  </si>
  <si>
    <t>CZ00297593</t>
  </si>
  <si>
    <t>Uchazeč:</t>
  </si>
  <si>
    <t>Projektant:</t>
  </si>
  <si>
    <t>Zpracovatel:</t>
  </si>
  <si>
    <t>Jiří Kotas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</si>
  <si>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</si>
  <si>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</si>
  <si>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</si>
  <si>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</si>
  <si>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</si>
  <si>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</si>
  <si>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</si>
  <si>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</si>
  <si>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</si>
  <si>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</si>
  <si>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</si>
  <si>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</si>
  <si>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</si>
  <si>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</si>
  <si>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</si>
  <si>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</si>
  <si>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</si>
  <si>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</si>
  <si>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</si>
  <si>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</si>
  <si>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</si>
  <si>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</si>
  <si>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</si>
  <si>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</si>
  <si>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</si>
  <si>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</si>
  <si>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2</t>
  </si>
  <si>
    <t>{259f4c0d-f31f-403d-bbe4-9be63a9fb2ca}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</si>
  <si>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</si>
  <si>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</si>
  <si>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</si>
  <si>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</si>
  <si>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</si>
  <si>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</si>
  <si>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</si>
  <si>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</si>
  <si>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</si>
  <si>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</si>
  <si>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</si>
  <si>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</si>
  <si>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</si>
  <si>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</si>
  <si>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</si>
  <si>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</si>
  <si>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</si>
  <si>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</si>
  <si>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</si>
  <si>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</si>
  <si>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</si>
  <si>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</si>
  <si>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</si>
  <si>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</si>
  <si>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</si>
  <si>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</si>
  <si>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</si>
  <si>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</si>
  <si>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</si>
  <si>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</si>
  <si>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82</t>
  </si>
  <si>
    <t>K</t>
  </si>
  <si>
    <t>741110144</t>
  </si>
  <si>
    <t>Montáž trubka pancéřová kovová tuhá závitová D přes 42 mm uložená pevně</t>
  </si>
  <si>
    <t>m</t>
  </si>
  <si>
    <t>CS ÚRS 2018 01</t>
  </si>
  <si>
    <t>16</t>
  </si>
  <si>
    <t>83</t>
  </si>
  <si>
    <t>M</t>
  </si>
  <si>
    <t>34571128</t>
  </si>
  <si>
    <t>trubka elektroinstalační ocelová lakovaná závitová D 42 mm</t>
  </si>
  <si>
    <t>32</t>
  </si>
  <si>
    <t>Práce a dodávky M</t>
  </si>
  <si>
    <t>3</t>
  </si>
  <si>
    <t>21-M</t>
  </si>
  <si>
    <t>210010123</t>
  </si>
  <si>
    <t>Montáž trubek ochranných plastových tuhých D do 50 mm uložených volně</t>
  </si>
  <si>
    <t>CS ÚRS 2013 02</t>
  </si>
  <si>
    <t>64</t>
  </si>
  <si>
    <t>345713500</t>
  </si>
  <si>
    <t>trubka elektroinstalační ohebná Kopoflex, HDPE+LDPE KF 09040</t>
  </si>
  <si>
    <t>128</t>
  </si>
  <si>
    <t>210010124</t>
  </si>
  <si>
    <t>Montáž trubek ochranných plastových tuhých D do 90 mm uložených volně</t>
  </si>
  <si>
    <t>CS ÚRS 2015 01</t>
  </si>
  <si>
    <t>4</t>
  </si>
  <si>
    <t>345713520</t>
  </si>
  <si>
    <t>trubka elektroinstalační ohebná Kopoflex, HDPE+LDPE KF 09063</t>
  </si>
  <si>
    <t>CS ÚRS 2016 01</t>
  </si>
  <si>
    <t>5</t>
  </si>
  <si>
    <t>210100001</t>
  </si>
  <si>
    <t>Ukončení vodičů v rozváděči nebo na přístroji včetně zapojení průřezu žíly do 2,5 mm2</t>
  </si>
  <si>
    <t>kus</t>
  </si>
  <si>
    <t>6</t>
  </si>
  <si>
    <t>210100004</t>
  </si>
  <si>
    <t>Ukončení vodičů v rozváděči nebo na přístroji včetně zapojení průřezu žíly do 25 mm2</t>
  </si>
  <si>
    <t>7</t>
  </si>
  <si>
    <t>210100299</t>
  </si>
  <si>
    <t>Smršťovací návlek na uzemnění</t>
  </si>
  <si>
    <t>8</t>
  </si>
  <si>
    <t>34844N02061</t>
  </si>
  <si>
    <t>smršťovací bužírka zž</t>
  </si>
  <si>
    <t>9</t>
  </si>
  <si>
    <t>210120001</t>
  </si>
  <si>
    <t>Montáž pojistek závitových E 27 do 25 A se zapojením vodičů</t>
  </si>
  <si>
    <t>73</t>
  </si>
  <si>
    <t>210191581</t>
  </si>
  <si>
    <t>Montáž skříní pojistkových plastových typ SP 0 na stožár</t>
  </si>
  <si>
    <t>74</t>
  </si>
  <si>
    <t>35711715</t>
  </si>
  <si>
    <t>84</t>
  </si>
  <si>
    <t>8500150500</t>
  </si>
  <si>
    <t>Vložka pojistková PV14 20 A</t>
  </si>
  <si>
    <t>10</t>
  </si>
  <si>
    <t>210202013</t>
  </si>
  <si>
    <t>Montáž svítidel výbojkových průmyslových stropních závěsných na výložník</t>
  </si>
  <si>
    <t>11</t>
  </si>
  <si>
    <t>34844N0026.1</t>
  </si>
  <si>
    <t>12</t>
  </si>
  <si>
    <t>34844N0227</t>
  </si>
  <si>
    <t>příplatek za recyklaci svítidla</t>
  </si>
  <si>
    <t>256</t>
  </si>
  <si>
    <t>13</t>
  </si>
  <si>
    <t>210204002</t>
  </si>
  <si>
    <t>Montáž stožárů osvětlení parkových ocelových</t>
  </si>
  <si>
    <t>14</t>
  </si>
  <si>
    <t>70</t>
  </si>
  <si>
    <t>316740671</t>
  </si>
  <si>
    <t>stožár osvětlovací K 6 - 133/89/60 žárově zinkovaný - sadový</t>
  </si>
  <si>
    <t>210204201</t>
  </si>
  <si>
    <t>Montáž elektrovýzbroje stožárů osvětlení 1 okruh</t>
  </si>
  <si>
    <t>34844N0213</t>
  </si>
  <si>
    <t>Stožárová svorkovnice Fulnek EV 481-14 Z/Un; IP20</t>
  </si>
  <si>
    <t>17</t>
  </si>
  <si>
    <t>210220022</t>
  </si>
  <si>
    <t>Montáž uzemňovacího vedení vodičů FeZn pomocí svorek v zemi drátem do 10 mm ve městské zástavbě</t>
  </si>
  <si>
    <t>18</t>
  </si>
  <si>
    <t>354410730</t>
  </si>
  <si>
    <t>drát průměr 10 mm FeZn</t>
  </si>
  <si>
    <t>19</t>
  </si>
  <si>
    <t>210220301</t>
  </si>
  <si>
    <t>Montáž svorek hromosvodných typu SS, SR 03 se 2 šrouby</t>
  </si>
  <si>
    <t>20</t>
  </si>
  <si>
    <t>354418950</t>
  </si>
  <si>
    <t>svorka připojovací SP1 k připojení kovových částí</t>
  </si>
  <si>
    <t>210220302</t>
  </si>
  <si>
    <t>Montáž svorek hromosvodných typu ST, SJ, SK, SZ, SR 01, 02 se 3 a více šrouby</t>
  </si>
  <si>
    <t>22</t>
  </si>
  <si>
    <t>354418750</t>
  </si>
  <si>
    <t>svorka křížová SK pro vodič D6-10 mm</t>
  </si>
  <si>
    <t>23</t>
  </si>
  <si>
    <t>210290891</t>
  </si>
  <si>
    <t>Doplnění orientačních štítků na kabel (při revizi)</t>
  </si>
  <si>
    <t>24</t>
  </si>
  <si>
    <t>210810045</t>
  </si>
  <si>
    <t>Montáž měděných kabelů CYKY, CYKYD, CYKYDY, NYM, NYY, YSLY 750 V 3x1,5 mm2 uložených pevně</t>
  </si>
  <si>
    <t>25</t>
  </si>
  <si>
    <t>341110300</t>
  </si>
  <si>
    <t>kabel silový s Cu jádrem CYKY 3x1,5 mm2</t>
  </si>
  <si>
    <t>71</t>
  </si>
  <si>
    <t>210812033</t>
  </si>
  <si>
    <t>Montáž kabel Cu plný kulatý do 1 kV 4x6 až 10 mm2 uložený volně nebo v liště (CYKY)</t>
  </si>
  <si>
    <t>72</t>
  </si>
  <si>
    <t>34111076</t>
  </si>
  <si>
    <t>kabel silový s Cu jádrem 1 kV 4x10mm2</t>
  </si>
  <si>
    <t>28</t>
  </si>
  <si>
    <t>PM</t>
  </si>
  <si>
    <t>Přidružený materiál</t>
  </si>
  <si>
    <t>%</t>
  </si>
  <si>
    <t>46-M</t>
  </si>
  <si>
    <t>Zemní práce při extr.mont.pracích</t>
  </si>
  <si>
    <t>29</t>
  </si>
  <si>
    <t>460010002</t>
  </si>
  <si>
    <t>Vytyčení trasy vedení vzdušného sdělovacího nebo ovládacího podél silnice</t>
  </si>
  <si>
    <t>km</t>
  </si>
  <si>
    <t>30</t>
  </si>
  <si>
    <t>460030011</t>
  </si>
  <si>
    <t>Sejmutí drnu jakékoliv tloušťky</t>
  </si>
  <si>
    <t>m2</t>
  </si>
  <si>
    <t>75</t>
  </si>
  <si>
    <t>460030142</t>
  </si>
  <si>
    <t>Odstranění podkladu nebo krytu komunikace z kameniva těženého tloušťky do 20 cm</t>
  </si>
  <si>
    <t>76</t>
  </si>
  <si>
    <t>460030152</t>
  </si>
  <si>
    <t>Odstranění podkladu nebo krytu komunikace z kameniva drceného tloušťky do 20 cm</t>
  </si>
  <si>
    <t>77</t>
  </si>
  <si>
    <t>78</t>
  </si>
  <si>
    <t>460050703a</t>
  </si>
  <si>
    <t>Hloubení nezapažených jam pro stožáry veřejného osvětlení ručně v hornině tř 3 - 1200mm</t>
  </si>
  <si>
    <t>81</t>
  </si>
  <si>
    <t>m3</t>
  </si>
  <si>
    <t>33</t>
  </si>
  <si>
    <t>460080013</t>
  </si>
  <si>
    <t>Základové konstrukce z monolitického betonu C 12/15 bez bednění</t>
  </si>
  <si>
    <t>34</t>
  </si>
  <si>
    <t>585915620</t>
  </si>
  <si>
    <t>betonová směs</t>
  </si>
  <si>
    <t>35</t>
  </si>
  <si>
    <t>286113380</t>
  </si>
  <si>
    <t>trubka kanalizace plastová KGEM-315x1000 mm SN8</t>
  </si>
  <si>
    <t>79</t>
  </si>
  <si>
    <t>460150294</t>
  </si>
  <si>
    <t>Hloubení kabelových zapažených i nezapažených rýh ručně š 50 cm, hl 110 cm, v hornině tř 4</t>
  </si>
  <si>
    <t>460202133</t>
  </si>
  <si>
    <t>Hloubení kabelových nezapažených rýh strojně š 35 cm, hl 50 cm, v hornině tř 3</t>
  </si>
  <si>
    <t>38</t>
  </si>
  <si>
    <t>460300001</t>
  </si>
  <si>
    <t>Zásyp jam nebo rýh strojně včetně zhutnění v zástavbě</t>
  </si>
  <si>
    <t>69</t>
  </si>
  <si>
    <t>39</t>
  </si>
  <si>
    <t>460421182a</t>
  </si>
  <si>
    <t>montáž výstražné folie</t>
  </si>
  <si>
    <t>693113100</t>
  </si>
  <si>
    <t>pás varovný plný PE POLYNET šíře 33 cm</t>
  </si>
  <si>
    <t>460421201</t>
  </si>
  <si>
    <t>Lože kabelů z prohozeného výkopku tl 5 cm nad kabel, bez zakrytí, šířky do 65 cm</t>
  </si>
  <si>
    <t>42</t>
  </si>
  <si>
    <t>460470011</t>
  </si>
  <si>
    <t>Provizorní zajištění kabelů ve výkopech při jejich křížení</t>
  </si>
  <si>
    <t>460470012</t>
  </si>
  <si>
    <t>Provizorní zajištění kabelů ve výkopech při jejich souběhu</t>
  </si>
  <si>
    <t>44</t>
  </si>
  <si>
    <t>460560133</t>
  </si>
  <si>
    <t>Zásyp rýh ručně šířky 35 cm, hloubky 50 cm, z horniny třídy 3</t>
  </si>
  <si>
    <t>80</t>
  </si>
  <si>
    <t>460560294</t>
  </si>
  <si>
    <t>Zásyp rýh ručně šířky 50 cm, hloubky 110 cm, z horniny třídy 4</t>
  </si>
  <si>
    <t>46</t>
  </si>
  <si>
    <t>460600031</t>
  </si>
  <si>
    <t>Příplatek k vodorovnému přemístění horniny za každých dalších 1000 m</t>
  </si>
  <si>
    <t>47</t>
  </si>
  <si>
    <t>460600061</t>
  </si>
  <si>
    <t>Odvoz suti a vybouraných hmot do 1 km</t>
  </si>
  <si>
    <t>48</t>
  </si>
  <si>
    <t>460620002</t>
  </si>
  <si>
    <t>Položení drnu včetně zalití vodou na rovině</t>
  </si>
  <si>
    <t>49</t>
  </si>
  <si>
    <t>460620007</t>
  </si>
  <si>
    <t>Zatravnění včetně zalití vodou na rovině</t>
  </si>
  <si>
    <t>460620013</t>
  </si>
  <si>
    <t>Provizorní úprava terénu se zhutněním, v hornině tř 3</t>
  </si>
  <si>
    <t>51</t>
  </si>
  <si>
    <t>460620014</t>
  </si>
  <si>
    <t>Provizorní úprava terénu se zhutněním, v hornině tř 4</t>
  </si>
  <si>
    <t>52</t>
  </si>
  <si>
    <t>460650042</t>
  </si>
  <si>
    <t>Zřízení podkladní vrstvy vozovky a chodníku ze štěrkopísku se zhutněním tloušťky do 10 cm</t>
  </si>
  <si>
    <t>53</t>
  </si>
  <si>
    <t>460650063</t>
  </si>
  <si>
    <t>Zřízení podkladní vrstvy vozovky a chodníku z kameniva drceného se zhutněním tloušťky do 20 cm</t>
  </si>
  <si>
    <t>HZS</t>
  </si>
  <si>
    <t>Hodinové zúčtovací sazby</t>
  </si>
  <si>
    <t>55</t>
  </si>
  <si>
    <t>Vyhledávání připojovacího místa</t>
  </si>
  <si>
    <t>hod</t>
  </si>
  <si>
    <t>512</t>
  </si>
  <si>
    <t>56</t>
  </si>
  <si>
    <t>Dokumentace skutečného provedení</t>
  </si>
  <si>
    <t>kpl</t>
  </si>
  <si>
    <t>57</t>
  </si>
  <si>
    <t>Vytýčení trasy vedení VO</t>
  </si>
  <si>
    <t>58</t>
  </si>
  <si>
    <t>Očíslování stožárů</t>
  </si>
  <si>
    <t>59</t>
  </si>
  <si>
    <t>Doprava materiálu</t>
  </si>
  <si>
    <t>60</t>
  </si>
  <si>
    <t>2.1</t>
  </si>
  <si>
    <t>Geodetické zaměření</t>
  </si>
  <si>
    <t>61</t>
  </si>
  <si>
    <t>Zajištění pracoviště</t>
  </si>
  <si>
    <t>62</t>
  </si>
  <si>
    <t>Skládkovné</t>
  </si>
  <si>
    <t>63</t>
  </si>
  <si>
    <t>Ekologická likvidace materiálu</t>
  </si>
  <si>
    <t>Autoplošina MP13</t>
  </si>
  <si>
    <t>65</t>
  </si>
  <si>
    <t>Vytýčení sítí jedn. správců</t>
  </si>
  <si>
    <t>66</t>
  </si>
  <si>
    <t>4.1</t>
  </si>
  <si>
    <t>Vypínání sítí VO</t>
  </si>
  <si>
    <t>67</t>
  </si>
  <si>
    <t>Revize</t>
  </si>
  <si>
    <t>68</t>
  </si>
  <si>
    <t>Zkušební provoz</t>
  </si>
  <si>
    <t>ESL_2019_010_02 - Osvětlení ulice Březinská - II.etapa</t>
  </si>
  <si>
    <t xml:space="preserve">    21-M - Elektromontáže</t>
  </si>
  <si>
    <t>1652455249</t>
  </si>
  <si>
    <t>1113401936</t>
  </si>
  <si>
    <t>Elektromontáže</t>
  </si>
  <si>
    <t>-423717403</t>
  </si>
  <si>
    <t>1332219961</t>
  </si>
  <si>
    <t>-1412957103</t>
  </si>
  <si>
    <t>-1823240202</t>
  </si>
  <si>
    <t>210030111.1</t>
  </si>
  <si>
    <t>Montáž kotevní objímky</t>
  </si>
  <si>
    <t>1411851658</t>
  </si>
  <si>
    <t>314591200</t>
  </si>
  <si>
    <t>kotevní objímka</t>
  </si>
  <si>
    <t>-1072143820</t>
  </si>
  <si>
    <t>210050631.1</t>
  </si>
  <si>
    <t>Montáž nosné svorky</t>
  </si>
  <si>
    <t>-204286049</t>
  </si>
  <si>
    <t>34844N0209</t>
  </si>
  <si>
    <t>nosná svorka - SO 271</t>
  </si>
  <si>
    <t>621226923</t>
  </si>
  <si>
    <t>210050631b</t>
  </si>
  <si>
    <t>Montáž kotevní svorky 2x25</t>
  </si>
  <si>
    <t>1384017984</t>
  </si>
  <si>
    <t>85</t>
  </si>
  <si>
    <t>34844N0212</t>
  </si>
  <si>
    <t>kotevní svorka - SO157.1 2x25</t>
  </si>
  <si>
    <t>-754565499</t>
  </si>
  <si>
    <t>-58691503</t>
  </si>
  <si>
    <t>-1545851906</t>
  </si>
  <si>
    <t>679414588</t>
  </si>
  <si>
    <t>-389315817</t>
  </si>
  <si>
    <t>987515200</t>
  </si>
  <si>
    <t>1358464514</t>
  </si>
  <si>
    <t>skříň přípojková plastová pro koncové připojení (na sloup) 6x100A</t>
  </si>
  <si>
    <t>22069326</t>
  </si>
  <si>
    <t>-1324972682</t>
  </si>
  <si>
    <t>1828127677</t>
  </si>
  <si>
    <t>svítidlo LED 32W, 16LED, 500mA, 3000K, 2680lm</t>
  </si>
  <si>
    <t>112069625</t>
  </si>
  <si>
    <t>-2082148645</t>
  </si>
  <si>
    <t>1587984419</t>
  </si>
  <si>
    <t>-1603670986</t>
  </si>
  <si>
    <t>297002431</t>
  </si>
  <si>
    <t>-482496313</t>
  </si>
  <si>
    <t>1489853954</t>
  </si>
  <si>
    <t>-1606017214</t>
  </si>
  <si>
    <t>-1465281274</t>
  </si>
  <si>
    <t>26</t>
  </si>
  <si>
    <t>-1400529995</t>
  </si>
  <si>
    <t>27</t>
  </si>
  <si>
    <t>1259471704</t>
  </si>
  <si>
    <t>632617408</t>
  </si>
  <si>
    <t>90</t>
  </si>
  <si>
    <t>210260012</t>
  </si>
  <si>
    <t>Montáž Al kabelů závěsných (AES) do 1 kV žíly 4x25až35 mm2 nahození s napnutím samonosného kabelu</t>
  </si>
  <si>
    <t>1180872409</t>
  </si>
  <si>
    <t>91</t>
  </si>
  <si>
    <t>PKB.608108</t>
  </si>
  <si>
    <t>1-AES 4x25</t>
  </si>
  <si>
    <t>-602527293</t>
  </si>
  <si>
    <t>88</t>
  </si>
  <si>
    <t>210260191</t>
  </si>
  <si>
    <t>Uchycení Al kabelů zavěšených do 1 kV na podpěrných bodech a kotevních závěsech</t>
  </si>
  <si>
    <t>634854614</t>
  </si>
  <si>
    <t>89</t>
  </si>
  <si>
    <t>34844N0203</t>
  </si>
  <si>
    <t>pásek Bandimex</t>
  </si>
  <si>
    <t>-1039579218</t>
  </si>
  <si>
    <t>1619529888</t>
  </si>
  <si>
    <t>1516802263</t>
  </si>
  <si>
    <t>31</t>
  </si>
  <si>
    <t>-1182054506</t>
  </si>
  <si>
    <t>-1298874197</t>
  </si>
  <si>
    <t>621824091</t>
  </si>
  <si>
    <t>747078836</t>
  </si>
  <si>
    <t>-1361556568</t>
  </si>
  <si>
    <t>36</t>
  </si>
  <si>
    <t>1490928076</t>
  </si>
  <si>
    <t>-2015217695</t>
  </si>
  <si>
    <t>-1484879816</t>
  </si>
  <si>
    <t>-1012559382</t>
  </si>
  <si>
    <t>-838348954</t>
  </si>
  <si>
    <t>45</t>
  </si>
  <si>
    <t>-145514177</t>
  </si>
  <si>
    <t>-756608872</t>
  </si>
  <si>
    <t>-124636807</t>
  </si>
  <si>
    <t>-2107404852</t>
  </si>
  <si>
    <t>651167511</t>
  </si>
  <si>
    <t>1951450448</t>
  </si>
  <si>
    <t>-281423028</t>
  </si>
  <si>
    <t>-1832160912</t>
  </si>
  <si>
    <t>54</t>
  </si>
  <si>
    <t>-408384087</t>
  </si>
  <si>
    <t>-443307671</t>
  </si>
  <si>
    <t>1268948046</t>
  </si>
  <si>
    <t>517450426</t>
  </si>
  <si>
    <t>-1019928571</t>
  </si>
  <si>
    <t>1984253822</t>
  </si>
  <si>
    <t>-1432704158</t>
  </si>
  <si>
    <t>490085934</t>
  </si>
  <si>
    <t>370905036</t>
  </si>
  <si>
    <t>-1072363738</t>
  </si>
  <si>
    <t>973075179</t>
  </si>
  <si>
    <t>293080190</t>
  </si>
  <si>
    <t>330322482</t>
  </si>
  <si>
    <t>-1217309331</t>
  </si>
  <si>
    <t>-1559468319</t>
  </si>
  <si>
    <t>1252373010</t>
  </si>
  <si>
    <t>-1706862000</t>
  </si>
  <si>
    <t>1417849833</t>
  </si>
  <si>
    <t>243729261</t>
  </si>
  <si>
    <t>296898211</t>
  </si>
  <si>
    <t>-1335372484</t>
  </si>
  <si>
    <t>-206191121</t>
  </si>
  <si>
    <t>295647277</t>
  </si>
  <si>
    <t>-1177506151</t>
  </si>
  <si>
    <t>993741307</t>
  </si>
  <si>
    <t>1107638953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</si>
</sst>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vertical="center"/>
      <protection locked="0"/>
    </xf>
    <xf numFmtId="4" fontId="5" fillId="3" borderId="12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4" fontId="7" fillId="0" borderId="16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13" fillId="3" borderId="7" xfId="0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15" fillId="0" borderId="0" xfId="0" applyNumberFormat="1" applyFont="1" applyAlignment="1" applyProtection="1">
      <alignment/>
      <protection/>
    </xf>
    <xf numFmtId="166" fontId="18" fillId="0" borderId="6" xfId="0" applyNumberFormat="1" applyFont="1" applyBorder="1" applyAlignment="1" applyProtection="1">
      <alignment/>
      <protection/>
    </xf>
    <xf numFmtId="166" fontId="18" fillId="0" borderId="17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9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3" fillId="0" borderId="20" xfId="0" applyFont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67" fontId="13" fillId="0" borderId="20" xfId="0" applyNumberFormat="1" applyFont="1" applyBorder="1" applyAlignment="1" applyProtection="1">
      <alignment vertical="center"/>
      <protection/>
    </xf>
    <xf numFmtId="4" fontId="13" fillId="2" borderId="20" xfId="0" applyNumberFormat="1" applyFont="1" applyFill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166" fontId="14" fillId="0" borderId="0" xfId="0" applyNumberFormat="1" applyFont="1" applyBorder="1" applyAlignment="1" applyProtection="1">
      <alignment vertical="center"/>
      <protection/>
    </xf>
    <xf numFmtId="166" fontId="14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0" xfId="0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167" fontId="20" fillId="0" borderId="20" xfId="0" applyNumberFormat="1" applyFont="1" applyBorder="1" applyAlignment="1" applyProtection="1">
      <alignment vertical="center"/>
      <protection/>
    </xf>
    <xf numFmtId="4" fontId="20" fillId="2" borderId="20" xfId="0" applyNumberFormat="1" applyFont="1" applyFill="1" applyBorder="1" applyAlignment="1" applyProtection="1">
      <alignment vertical="center"/>
      <protection locked="0"/>
    </xf>
    <xf numFmtId="4" fontId="20" fillId="0" borderId="20" xfId="0" applyNumberFormat="1" applyFont="1" applyBorder="1" applyAlignment="1" applyProtection="1">
      <alignment vertical="center"/>
      <protection/>
    </xf>
    <xf numFmtId="0" fontId="21" fillId="0" borderId="1" xfId="0" applyFont="1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7" fontId="13" fillId="2" borderId="20" xfId="0" applyNumberFormat="1" applyFont="1" applyFill="1" applyBorder="1" applyAlignment="1" applyProtection="1">
      <alignment vertical="center"/>
      <protection locked="0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6" fontId="14" fillId="0" borderId="16" xfId="0" applyNumberFormat="1" applyFont="1" applyBorder="1" applyAlignment="1" applyProtection="1">
      <alignment vertical="center"/>
      <protection/>
    </xf>
    <xf numFmtId="166" fontId="14" fillId="0" borderId="22" xfId="0" applyNumberFormat="1" applyFont="1" applyBorder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AT2" s="7" t="s">
        <v>48</v>
      </c>
    </row>
    <row r="3" spans="2:46" ht="6.95" customHeight="1">
      <c r="B3" s="32"/>
      <c r="C3" s="33"/>
      <c r="D3" s="33"/>
      <c r="E3" s="33"/>
      <c r="F3" s="33"/>
      <c r="G3" s="33"/>
      <c r="H3" s="33"/>
      <c r="I3" s="34"/>
      <c r="J3" s="33"/>
      <c r="K3" s="33"/>
      <c r="L3" s="8"/>
      <c r="AT3" s="7" t="s">
        <v>47</v>
      </c>
    </row>
    <row r="4" spans="2:46" ht="24.95" customHeight="1">
      <c r="B4" s="8"/>
      <c r="D4" s="35" t="s">
        <v>49</v>
      </c>
      <c r="L4" s="8"/>
      <c r="M4" s="36" t="s">
        <v>4</v>
      </c>
      <c r="AT4" s="7" t="s">
        <v>1</v>
      </c>
    </row>
    <row r="5" spans="2:12" ht="6.95" customHeight="1">
      <c r="B5" s="8"/>
      <c r="L5" s="8"/>
    </row>
    <row r="6" spans="2:12" ht="12" customHeight="1">
      <c r="B6" s="8"/>
      <c r="D6" s="37" t="s">
        <v>5</v>
      </c>
      <c r="L6" s="8"/>
    </row>
    <row r="7" spans="2:12" ht="16.5" customHeight="1">
      <c r="B7" s="8"/>
      <c r="E7" s="151" t="e">
        <f>#REF!</f>
        <v>#REF!</v>
      </c>
      <c r="F7" s="152"/>
      <c r="G7" s="152"/>
      <c r="H7" s="152"/>
      <c r="L7" s="8"/>
    </row>
    <row r="8" spans="2:12" s="1" customFormat="1" ht="12" customHeight="1">
      <c r="B8" s="16"/>
      <c r="D8" s="37" t="s">
        <v>50</v>
      </c>
      <c r="I8" s="38"/>
      <c r="L8" s="16"/>
    </row>
    <row r="9" spans="2:12" s="1" customFormat="1" ht="36.95" customHeight="1">
      <c r="B9" s="16"/>
      <c r="E9" s="153" t="s">
        <v>303</v>
      </c>
      <c r="F9" s="154"/>
      <c r="G9" s="154"/>
      <c r="H9" s="154"/>
      <c r="I9" s="38"/>
      <c r="L9" s="16"/>
    </row>
    <row r="10" spans="2:12" s="1" customFormat="1" ht="11.25">
      <c r="B10" s="16"/>
      <c r="I10" s="38"/>
      <c r="L10" s="16"/>
    </row>
    <row r="11" spans="2:12" s="1" customFormat="1" ht="12" customHeight="1">
      <c r="B11" s="16"/>
      <c r="D11" s="37" t="s">
        <v>6</v>
      </c>
      <c r="F11" s="39" t="s">
        <v>0</v>
      </c>
      <c r="I11" s="40" t="s">
        <v>7</v>
      </c>
      <c r="J11" s="39" t="s">
        <v>0</v>
      </c>
      <c r="L11" s="16"/>
    </row>
    <row r="12" spans="2:12" s="1" customFormat="1" ht="12" customHeight="1">
      <c r="B12" s="16"/>
      <c r="D12" s="37" t="s">
        <v>8</v>
      </c>
      <c r="F12" s="39" t="s">
        <v>9</v>
      </c>
      <c r="I12" s="40" t="s">
        <v>10</v>
      </c>
      <c r="J12" s="41" t="e">
        <f>#REF!</f>
        <v>#REF!</v>
      </c>
      <c r="L12" s="16"/>
    </row>
    <row r="13" spans="2:12" s="1" customFormat="1" ht="10.9" customHeight="1">
      <c r="B13" s="16"/>
      <c r="I13" s="38"/>
      <c r="L13" s="16"/>
    </row>
    <row r="14" spans="2:12" s="1" customFormat="1" ht="12" customHeight="1">
      <c r="B14" s="16"/>
      <c r="D14" s="37" t="s">
        <v>11</v>
      </c>
      <c r="I14" s="40" t="s">
        <v>12</v>
      </c>
      <c r="J14" s="39" t="s">
        <v>13</v>
      </c>
      <c r="L14" s="16"/>
    </row>
    <row r="15" spans="2:12" s="1" customFormat="1" ht="18" customHeight="1">
      <c r="B15" s="16"/>
      <c r="E15" s="39" t="s">
        <v>14</v>
      </c>
      <c r="I15" s="40" t="s">
        <v>15</v>
      </c>
      <c r="J15" s="39" t="s">
        <v>16</v>
      </c>
      <c r="L15" s="16"/>
    </row>
    <row r="16" spans="2:12" s="1" customFormat="1" ht="6.95" customHeight="1">
      <c r="B16" s="16"/>
      <c r="I16" s="38"/>
      <c r="L16" s="16"/>
    </row>
    <row r="17" spans="2:12" s="1" customFormat="1" ht="12" customHeight="1">
      <c r="B17" s="16"/>
      <c r="D17" s="37" t="s">
        <v>17</v>
      </c>
      <c r="I17" s="40" t="s">
        <v>12</v>
      </c>
      <c r="J17" s="12" t="e">
        <f>#REF!</f>
        <v>#REF!</v>
      </c>
      <c r="L17" s="16"/>
    </row>
    <row r="18" spans="2:12" s="1" customFormat="1" ht="18" customHeight="1">
      <c r="B18" s="16"/>
      <c r="E18" s="155" t="e">
        <f>#REF!</f>
        <v>#REF!</v>
      </c>
      <c r="F18" s="156"/>
      <c r="G18" s="156"/>
      <c r="H18" s="156"/>
      <c r="I18" s="40" t="s">
        <v>15</v>
      </c>
      <c r="J18" s="12" t="e">
        <f>#REF!</f>
        <v>#REF!</v>
      </c>
      <c r="L18" s="16"/>
    </row>
    <row r="19" spans="2:12" s="1" customFormat="1" ht="6.95" customHeight="1">
      <c r="B19" s="16"/>
      <c r="I19" s="38"/>
      <c r="L19" s="16"/>
    </row>
    <row r="20" spans="2:12" s="1" customFormat="1" ht="12" customHeight="1">
      <c r="B20" s="16"/>
      <c r="D20" s="37" t="s">
        <v>18</v>
      </c>
      <c r="I20" s="40" t="s">
        <v>12</v>
      </c>
      <c r="J20" s="39" t="e">
        <f>IF(#REF!="","",#REF!)</f>
        <v>#REF!</v>
      </c>
      <c r="L20" s="16"/>
    </row>
    <row r="21" spans="2:12" s="1" customFormat="1" ht="18" customHeight="1">
      <c r="B21" s="16"/>
      <c r="E21" s="39" t="e">
        <f>IF(#REF!="","",#REF!)</f>
        <v>#REF!</v>
      </c>
      <c r="I21" s="40" t="s">
        <v>15</v>
      </c>
      <c r="J21" s="39" t="e">
        <f>IF(#REF!="","",#REF!)</f>
        <v>#REF!</v>
      </c>
      <c r="L21" s="16"/>
    </row>
    <row r="22" spans="2:12" s="1" customFormat="1" ht="6.95" customHeight="1">
      <c r="B22" s="16"/>
      <c r="I22" s="38"/>
      <c r="L22" s="16"/>
    </row>
    <row r="23" spans="2:12" s="1" customFormat="1" ht="12" customHeight="1">
      <c r="B23" s="16"/>
      <c r="D23" s="37" t="s">
        <v>19</v>
      </c>
      <c r="I23" s="40" t="s">
        <v>12</v>
      </c>
      <c r="J23" s="39" t="s">
        <v>0</v>
      </c>
      <c r="L23" s="16"/>
    </row>
    <row r="24" spans="2:12" s="1" customFormat="1" ht="18" customHeight="1">
      <c r="B24" s="16"/>
      <c r="E24" s="39" t="s">
        <v>20</v>
      </c>
      <c r="I24" s="40" t="s">
        <v>15</v>
      </c>
      <c r="J24" s="39" t="s">
        <v>0</v>
      </c>
      <c r="L24" s="16"/>
    </row>
    <row r="25" spans="2:12" s="1" customFormat="1" ht="6.95" customHeight="1">
      <c r="B25" s="16"/>
      <c r="I25" s="38"/>
      <c r="L25" s="16"/>
    </row>
    <row r="26" spans="2:12" s="1" customFormat="1" ht="12" customHeight="1">
      <c r="B26" s="16"/>
      <c r="D26" s="37" t="s">
        <v>21</v>
      </c>
      <c r="I26" s="38"/>
      <c r="L26" s="16"/>
    </row>
    <row r="27" spans="2:12" s="2" customFormat="1" ht="16.5" customHeight="1">
      <c r="B27" s="42"/>
      <c r="E27" s="157" t="s">
        <v>0</v>
      </c>
      <c r="F27" s="157"/>
      <c r="G27" s="157"/>
      <c r="H27" s="157"/>
      <c r="I27" s="43"/>
      <c r="L27" s="42"/>
    </row>
    <row r="28" spans="2:12" s="1" customFormat="1" ht="6.95" customHeight="1">
      <c r="B28" s="16"/>
      <c r="I28" s="38"/>
      <c r="L28" s="16"/>
    </row>
    <row r="29" spans="2:12" s="1" customFormat="1" ht="6.95" customHeight="1">
      <c r="B29" s="16"/>
      <c r="D29" s="22"/>
      <c r="E29" s="22"/>
      <c r="F29" s="22"/>
      <c r="G29" s="22"/>
      <c r="H29" s="22"/>
      <c r="I29" s="44"/>
      <c r="J29" s="22"/>
      <c r="K29" s="22"/>
      <c r="L29" s="16"/>
    </row>
    <row r="30" spans="2:12" s="1" customFormat="1" ht="25.35" customHeight="1">
      <c r="B30" s="16"/>
      <c r="D30" s="45" t="s">
        <v>22</v>
      </c>
      <c r="I30" s="38"/>
      <c r="J30" s="46">
        <f>ROUND(J122,2)</f>
        <v>0</v>
      </c>
      <c r="L30" s="16"/>
    </row>
    <row r="31" spans="2:12" s="1" customFormat="1" ht="6.95" customHeight="1">
      <c r="B31" s="16"/>
      <c r="D31" s="22"/>
      <c r="E31" s="22"/>
      <c r="F31" s="22"/>
      <c r="G31" s="22"/>
      <c r="H31" s="22"/>
      <c r="I31" s="44"/>
      <c r="J31" s="22"/>
      <c r="K31" s="22"/>
      <c r="L31" s="16"/>
    </row>
    <row r="32" spans="2:12" s="1" customFormat="1" ht="14.45" customHeight="1">
      <c r="B32" s="16"/>
      <c r="F32" s="47" t="s">
        <v>24</v>
      </c>
      <c r="I32" s="48" t="s">
        <v>23</v>
      </c>
      <c r="J32" s="47" t="s">
        <v>25</v>
      </c>
      <c r="L32" s="16"/>
    </row>
    <row r="33" spans="2:12" s="1" customFormat="1" ht="14.45" customHeight="1">
      <c r="B33" s="16"/>
      <c r="D33" s="49" t="s">
        <v>26</v>
      </c>
      <c r="E33" s="37" t="s">
        <v>27</v>
      </c>
      <c r="F33" s="50">
        <f>ROUND((SUM(BE122:BE211)),2)</f>
        <v>0</v>
      </c>
      <c r="I33" s="51">
        <v>0.21</v>
      </c>
      <c r="J33" s="50">
        <f>ROUND(((SUM(BE122:BE211))*I33),2)</f>
        <v>0</v>
      </c>
      <c r="L33" s="16"/>
    </row>
    <row r="34" spans="2:12" s="1" customFormat="1" ht="14.45" customHeight="1">
      <c r="B34" s="16"/>
      <c r="E34" s="37" t="s">
        <v>28</v>
      </c>
      <c r="F34" s="50">
        <f>ROUND((SUM(BF122:BF211)),2)</f>
        <v>0</v>
      </c>
      <c r="I34" s="51">
        <v>0.15</v>
      </c>
      <c r="J34" s="50">
        <f>ROUND(((SUM(BF122:BF211))*I34),2)</f>
        <v>0</v>
      </c>
      <c r="L34" s="16"/>
    </row>
    <row r="35" spans="2:12" s="1" customFormat="1" ht="14.45" customHeight="1" hidden="1">
      <c r="B35" s="16"/>
      <c r="E35" s="37" t="s">
        <v>29</v>
      </c>
      <c r="F35" s="50">
        <f>ROUND((SUM(BG122:BG211)),2)</f>
        <v>0</v>
      </c>
      <c r="I35" s="51">
        <v>0.21</v>
      </c>
      <c r="J35" s="50">
        <f>0</f>
        <v>0</v>
      </c>
      <c r="L35" s="16"/>
    </row>
    <row r="36" spans="2:12" s="1" customFormat="1" ht="14.45" customHeight="1" hidden="1">
      <c r="B36" s="16"/>
      <c r="E36" s="37" t="s">
        <v>30</v>
      </c>
      <c r="F36" s="50">
        <f>ROUND((SUM(BH122:BH211)),2)</f>
        <v>0</v>
      </c>
      <c r="I36" s="51">
        <v>0.15</v>
      </c>
      <c r="J36" s="50">
        <f>0</f>
        <v>0</v>
      </c>
      <c r="L36" s="16"/>
    </row>
    <row r="37" spans="2:12" s="1" customFormat="1" ht="14.45" customHeight="1" hidden="1">
      <c r="B37" s="16"/>
      <c r="E37" s="37" t="s">
        <v>31</v>
      </c>
      <c r="F37" s="50">
        <f>ROUND((SUM(BI122:BI211)),2)</f>
        <v>0</v>
      </c>
      <c r="I37" s="51">
        <v>0</v>
      </c>
      <c r="J37" s="50">
        <f>0</f>
        <v>0</v>
      </c>
      <c r="L37" s="16"/>
    </row>
    <row r="38" spans="2:12" s="1" customFormat="1" ht="6.95" customHeight="1">
      <c r="B38" s="16"/>
      <c r="I38" s="38"/>
      <c r="L38" s="16"/>
    </row>
    <row r="39" spans="2:12" s="1" customFormat="1" ht="25.35" customHeight="1">
      <c r="B39" s="16"/>
      <c r="C39" s="52"/>
      <c r="D39" s="53" t="s">
        <v>32</v>
      </c>
      <c r="E39" s="54"/>
      <c r="F39" s="54"/>
      <c r="G39" s="55" t="s">
        <v>33</v>
      </c>
      <c r="H39" s="56" t="s">
        <v>34</v>
      </c>
      <c r="I39" s="57"/>
      <c r="J39" s="58">
        <f>SUM(J30:J37)</f>
        <v>0</v>
      </c>
      <c r="K39" s="59"/>
      <c r="L39" s="16"/>
    </row>
    <row r="40" spans="2:12" s="1" customFormat="1" ht="14.45" customHeight="1">
      <c r="B40" s="16"/>
      <c r="I40" s="38"/>
      <c r="L40" s="16"/>
    </row>
    <row r="41" spans="2:12" ht="14.45" customHeight="1">
      <c r="B41" s="8"/>
      <c r="L41" s="8"/>
    </row>
    <row r="42" spans="2:12" ht="14.45" customHeight="1">
      <c r="B42" s="8"/>
      <c r="L42" s="8"/>
    </row>
    <row r="43" spans="2:12" ht="14.45" customHeight="1">
      <c r="B43" s="8"/>
      <c r="L43" s="8"/>
    </row>
    <row r="44" spans="2:12" ht="14.45" customHeight="1">
      <c r="B44" s="8"/>
      <c r="L44" s="8"/>
    </row>
    <row r="45" spans="2:12" ht="14.45" customHeight="1">
      <c r="B45" s="8"/>
      <c r="L45" s="8"/>
    </row>
    <row r="46" spans="2:12" ht="14.45" customHeight="1">
      <c r="B46" s="8"/>
      <c r="L46" s="8"/>
    </row>
    <row r="47" spans="2:12" ht="14.45" customHeight="1">
      <c r="B47" s="8"/>
      <c r="L47" s="8"/>
    </row>
    <row r="48" spans="2:12" ht="14.45" customHeight="1">
      <c r="B48" s="8"/>
      <c r="L48" s="8"/>
    </row>
    <row r="49" spans="2:12" ht="14.45" customHeight="1">
      <c r="B49" s="8"/>
      <c r="L49" s="8"/>
    </row>
    <row r="50" spans="2:12" s="1" customFormat="1" ht="14.45" customHeight="1">
      <c r="B50" s="16"/>
      <c r="D50" s="60" t="s">
        <v>35</v>
      </c>
      <c r="E50" s="61"/>
      <c r="F50" s="61"/>
      <c r="G50" s="60" t="s">
        <v>36</v>
      </c>
      <c r="H50" s="61"/>
      <c r="I50" s="62"/>
      <c r="J50" s="61"/>
      <c r="K50" s="61"/>
      <c r="L50" s="16"/>
    </row>
    <row r="51" spans="2:12" ht="11.25">
      <c r="B51" s="8"/>
      <c r="L51" s="8"/>
    </row>
    <row r="52" spans="2:12" ht="11.25">
      <c r="B52" s="8"/>
      <c r="L52" s="8"/>
    </row>
    <row r="53" spans="2:12" ht="11.25">
      <c r="B53" s="8"/>
      <c r="L53" s="8"/>
    </row>
    <row r="54" spans="2:12" ht="11.25">
      <c r="B54" s="8"/>
      <c r="L54" s="8"/>
    </row>
    <row r="55" spans="2:12" ht="11.25">
      <c r="B55" s="8"/>
      <c r="L55" s="8"/>
    </row>
    <row r="56" spans="2:12" ht="11.25">
      <c r="B56" s="8"/>
      <c r="L56" s="8"/>
    </row>
    <row r="57" spans="2:12" ht="11.25">
      <c r="B57" s="8"/>
      <c r="L57" s="8"/>
    </row>
    <row r="58" spans="2:12" ht="11.25">
      <c r="B58" s="8"/>
      <c r="L58" s="8"/>
    </row>
    <row r="59" spans="2:12" ht="11.25">
      <c r="B59" s="8"/>
      <c r="L59" s="8"/>
    </row>
    <row r="60" spans="2:12" ht="11.25">
      <c r="B60" s="8"/>
      <c r="L60" s="8"/>
    </row>
    <row r="61" spans="2:12" s="1" customFormat="1" ht="12.75">
      <c r="B61" s="16"/>
      <c r="D61" s="63" t="s">
        <v>37</v>
      </c>
      <c r="E61" s="64"/>
      <c r="F61" s="65" t="s">
        <v>38</v>
      </c>
      <c r="G61" s="63" t="s">
        <v>37</v>
      </c>
      <c r="H61" s="64"/>
      <c r="I61" s="66"/>
      <c r="J61" s="67" t="s">
        <v>38</v>
      </c>
      <c r="K61" s="64"/>
      <c r="L61" s="16"/>
    </row>
    <row r="62" spans="2:12" ht="11.25">
      <c r="B62" s="8"/>
      <c r="L62" s="8"/>
    </row>
    <row r="63" spans="2:12" ht="11.25">
      <c r="B63" s="8"/>
      <c r="L63" s="8"/>
    </row>
    <row r="64" spans="2:12" ht="11.25">
      <c r="B64" s="8"/>
      <c r="L64" s="8"/>
    </row>
    <row r="65" spans="2:12" s="1" customFormat="1" ht="12.75">
      <c r="B65" s="16"/>
      <c r="D65" s="60" t="s">
        <v>39</v>
      </c>
      <c r="E65" s="61"/>
      <c r="F65" s="61"/>
      <c r="G65" s="60" t="s">
        <v>40</v>
      </c>
      <c r="H65" s="61"/>
      <c r="I65" s="62"/>
      <c r="J65" s="61"/>
      <c r="K65" s="61"/>
      <c r="L65" s="16"/>
    </row>
    <row r="66" spans="2:12" ht="11.25">
      <c r="B66" s="8"/>
      <c r="L66" s="8"/>
    </row>
    <row r="67" spans="2:12" ht="11.25">
      <c r="B67" s="8"/>
      <c r="L67" s="8"/>
    </row>
    <row r="68" spans="2:12" ht="11.25">
      <c r="B68" s="8"/>
      <c r="L68" s="8"/>
    </row>
    <row r="69" spans="2:12" ht="11.25">
      <c r="B69" s="8"/>
      <c r="L69" s="8"/>
    </row>
    <row r="70" spans="2:12" ht="11.25">
      <c r="B70" s="8"/>
      <c r="L70" s="8"/>
    </row>
    <row r="71" spans="2:12" ht="11.25">
      <c r="B71" s="8"/>
      <c r="L71" s="8"/>
    </row>
    <row r="72" spans="2:12" ht="11.25">
      <c r="B72" s="8"/>
      <c r="L72" s="8"/>
    </row>
    <row r="73" spans="2:12" ht="11.25">
      <c r="B73" s="8"/>
      <c r="L73" s="8"/>
    </row>
    <row r="74" spans="2:12" ht="11.25">
      <c r="B74" s="8"/>
      <c r="L74" s="8"/>
    </row>
    <row r="75" spans="2:12" ht="11.25">
      <c r="B75" s="8"/>
      <c r="L75" s="8"/>
    </row>
    <row r="76" spans="2:12" s="1" customFormat="1" ht="12.75">
      <c r="B76" s="16"/>
      <c r="D76" s="63" t="s">
        <v>37</v>
      </c>
      <c r="E76" s="64"/>
      <c r="F76" s="65" t="s">
        <v>38</v>
      </c>
      <c r="G76" s="63" t="s">
        <v>37</v>
      </c>
      <c r="H76" s="64"/>
      <c r="I76" s="66"/>
      <c r="J76" s="67" t="s">
        <v>38</v>
      </c>
      <c r="K76" s="64"/>
      <c r="L76" s="16"/>
    </row>
    <row r="77" spans="2:12" s="1" customFormat="1" ht="14.45" customHeight="1">
      <c r="B77" s="68"/>
      <c r="C77" s="69"/>
      <c r="D77" s="69"/>
      <c r="E77" s="69"/>
      <c r="F77" s="69"/>
      <c r="G77" s="69"/>
      <c r="H77" s="69"/>
      <c r="I77" s="70"/>
      <c r="J77" s="69"/>
      <c r="K77" s="69"/>
      <c r="L77" s="16"/>
    </row>
    <row r="81" spans="2:12" s="1" customFormat="1" ht="6.95" customHeight="1" hidden="1">
      <c r="B81" s="71"/>
      <c r="C81" s="72"/>
      <c r="D81" s="72"/>
      <c r="E81" s="72"/>
      <c r="F81" s="72"/>
      <c r="G81" s="72"/>
      <c r="H81" s="72"/>
      <c r="I81" s="73"/>
      <c r="J81" s="72"/>
      <c r="K81" s="72"/>
      <c r="L81" s="16"/>
    </row>
    <row r="82" spans="2:12" s="1" customFormat="1" ht="24.95" customHeight="1" hidden="1">
      <c r="B82" s="14"/>
      <c r="C82" s="9" t="s">
        <v>51</v>
      </c>
      <c r="D82" s="15"/>
      <c r="E82" s="15"/>
      <c r="F82" s="15"/>
      <c r="G82" s="15"/>
      <c r="H82" s="15"/>
      <c r="I82" s="38"/>
      <c r="J82" s="15"/>
      <c r="K82" s="15"/>
      <c r="L82" s="16"/>
    </row>
    <row r="83" spans="2:12" s="1" customFormat="1" ht="6.95" customHeight="1" hidden="1">
      <c r="B83" s="14"/>
      <c r="C83" s="15"/>
      <c r="D83" s="15"/>
      <c r="E83" s="15"/>
      <c r="F83" s="15"/>
      <c r="G83" s="15"/>
      <c r="H83" s="15"/>
      <c r="I83" s="38"/>
      <c r="J83" s="15"/>
      <c r="K83" s="15"/>
      <c r="L83" s="16"/>
    </row>
    <row r="84" spans="2:12" s="1" customFormat="1" ht="12" customHeight="1" hidden="1">
      <c r="B84" s="14"/>
      <c r="C84" s="11" t="s">
        <v>5</v>
      </c>
      <c r="D84" s="15"/>
      <c r="E84" s="15"/>
      <c r="F84" s="15"/>
      <c r="G84" s="15"/>
      <c r="H84" s="15"/>
      <c r="I84" s="38"/>
      <c r="J84" s="15"/>
      <c r="K84" s="15"/>
      <c r="L84" s="16"/>
    </row>
    <row r="85" spans="2:12" s="1" customFormat="1" ht="16.5" customHeight="1" hidden="1">
      <c r="B85" s="14"/>
      <c r="C85" s="15"/>
      <c r="D85" s="15"/>
      <c r="E85" s="158" t="e">
        <f>E7</f>
        <v>#REF!</v>
      </c>
      <c r="F85" s="159"/>
      <c r="G85" s="159"/>
      <c r="H85" s="159"/>
      <c r="I85" s="38"/>
      <c r="J85" s="15"/>
      <c r="K85" s="15"/>
      <c r="L85" s="16"/>
    </row>
    <row r="86" spans="2:12" s="1" customFormat="1" ht="12" customHeight="1" hidden="1">
      <c r="B86" s="14"/>
      <c r="C86" s="11" t="s">
        <v>50</v>
      </c>
      <c r="D86" s="15"/>
      <c r="E86" s="15"/>
      <c r="F86" s="15"/>
      <c r="G86" s="15"/>
      <c r="H86" s="15"/>
      <c r="I86" s="38"/>
      <c r="J86" s="15"/>
      <c r="K86" s="15"/>
      <c r="L86" s="16"/>
    </row>
    <row r="87" spans="2:12" s="1" customFormat="1" ht="16.5" customHeight="1" hidden="1">
      <c r="B87" s="14"/>
      <c r="C87" s="15"/>
      <c r="D87" s="15"/>
      <c r="E87" s="150" t="str">
        <f>E9</f>
        <v>ESL_2019_010_02 - Osvětlení ulice Březinská - II.etapa</v>
      </c>
      <c r="F87" s="160"/>
      <c r="G87" s="160"/>
      <c r="H87" s="160"/>
      <c r="I87" s="38"/>
      <c r="J87" s="15"/>
      <c r="K87" s="15"/>
      <c r="L87" s="16"/>
    </row>
    <row r="88" spans="2:12" s="1" customFormat="1" ht="6.95" customHeight="1" hidden="1">
      <c r="B88" s="14"/>
      <c r="C88" s="15"/>
      <c r="D88" s="15"/>
      <c r="E88" s="15"/>
      <c r="F88" s="15"/>
      <c r="G88" s="15"/>
      <c r="H88" s="15"/>
      <c r="I88" s="38"/>
      <c r="J88" s="15"/>
      <c r="K88" s="15"/>
      <c r="L88" s="16"/>
    </row>
    <row r="89" spans="2:12" s="1" customFormat="1" ht="12" customHeight="1" hidden="1">
      <c r="B89" s="14"/>
      <c r="C89" s="11" t="s">
        <v>8</v>
      </c>
      <c r="D89" s="15"/>
      <c r="E89" s="15"/>
      <c r="F89" s="10" t="str">
        <f>F12</f>
        <v>Petřvald</v>
      </c>
      <c r="G89" s="15"/>
      <c r="H89" s="15"/>
      <c r="I89" s="40" t="s">
        <v>10</v>
      </c>
      <c r="J89" s="21" t="e">
        <f>IF(J12="","",J12)</f>
        <v>#REF!</v>
      </c>
      <c r="K89" s="15"/>
      <c r="L89" s="16"/>
    </row>
    <row r="90" spans="2:12" s="1" customFormat="1" ht="6.95" customHeight="1" hidden="1">
      <c r="B90" s="14"/>
      <c r="C90" s="15"/>
      <c r="D90" s="15"/>
      <c r="E90" s="15"/>
      <c r="F90" s="15"/>
      <c r="G90" s="15"/>
      <c r="H90" s="15"/>
      <c r="I90" s="38"/>
      <c r="J90" s="15"/>
      <c r="K90" s="15"/>
      <c r="L90" s="16"/>
    </row>
    <row r="91" spans="2:12" s="1" customFormat="1" ht="15.2" customHeight="1" hidden="1">
      <c r="B91" s="14"/>
      <c r="C91" s="11" t="s">
        <v>11</v>
      </c>
      <c r="D91" s="15"/>
      <c r="E91" s="15"/>
      <c r="F91" s="10" t="str">
        <f>E15</f>
        <v>Město Petřvald</v>
      </c>
      <c r="G91" s="15"/>
      <c r="H91" s="15"/>
      <c r="I91" s="40" t="s">
        <v>18</v>
      </c>
      <c r="J91" s="13" t="e">
        <f>E21</f>
        <v>#REF!</v>
      </c>
      <c r="K91" s="15"/>
      <c r="L91" s="16"/>
    </row>
    <row r="92" spans="2:12" s="1" customFormat="1" ht="15.2" customHeight="1" hidden="1">
      <c r="B92" s="14"/>
      <c r="C92" s="11" t="s">
        <v>17</v>
      </c>
      <c r="D92" s="15"/>
      <c r="E92" s="15"/>
      <c r="F92" s="10" t="e">
        <f>IF(E18="","",E18)</f>
        <v>#REF!</v>
      </c>
      <c r="G92" s="15"/>
      <c r="H92" s="15"/>
      <c r="I92" s="40" t="s">
        <v>19</v>
      </c>
      <c r="J92" s="13" t="str">
        <f>E24</f>
        <v>Jiří Kotas</v>
      </c>
      <c r="K92" s="15"/>
      <c r="L92" s="16"/>
    </row>
    <row r="93" spans="2:12" s="1" customFormat="1" ht="10.35" customHeight="1" hidden="1">
      <c r="B93" s="14"/>
      <c r="C93" s="15"/>
      <c r="D93" s="15"/>
      <c r="E93" s="15"/>
      <c r="F93" s="15"/>
      <c r="G93" s="15"/>
      <c r="H93" s="15"/>
      <c r="I93" s="38"/>
      <c r="J93" s="15"/>
      <c r="K93" s="15"/>
      <c r="L93" s="16"/>
    </row>
    <row r="94" spans="2:12" s="1" customFormat="1" ht="29.25" customHeight="1" hidden="1">
      <c r="B94" s="14"/>
      <c r="C94" s="74" t="s">
        <v>52</v>
      </c>
      <c r="D94" s="75"/>
      <c r="E94" s="75"/>
      <c r="F94" s="75"/>
      <c r="G94" s="75"/>
      <c r="H94" s="75"/>
      <c r="I94" s="76"/>
      <c r="J94" s="77" t="s">
        <v>53</v>
      </c>
      <c r="K94" s="75"/>
      <c r="L94" s="16"/>
    </row>
    <row r="95" spans="2:12" s="1" customFormat="1" ht="10.35" customHeight="1" hidden="1">
      <c r="B95" s="14"/>
      <c r="C95" s="15"/>
      <c r="D95" s="15"/>
      <c r="E95" s="15"/>
      <c r="F95" s="15"/>
      <c r="G95" s="15"/>
      <c r="H95" s="15"/>
      <c r="I95" s="38"/>
      <c r="J95" s="15"/>
      <c r="K95" s="15"/>
      <c r="L95" s="16"/>
    </row>
    <row r="96" spans="2:47" s="1" customFormat="1" ht="22.9" customHeight="1" hidden="1">
      <c r="B96" s="14"/>
      <c r="C96" s="78" t="s">
        <v>54</v>
      </c>
      <c r="D96" s="15"/>
      <c r="E96" s="15"/>
      <c r="F96" s="15"/>
      <c r="G96" s="15"/>
      <c r="H96" s="15"/>
      <c r="I96" s="38"/>
      <c r="J96" s="30">
        <f>J122</f>
        <v>0</v>
      </c>
      <c r="K96" s="15"/>
      <c r="L96" s="16"/>
      <c r="AU96" s="7" t="s">
        <v>55</v>
      </c>
    </row>
    <row r="97" spans="2:12" s="3" customFormat="1" ht="24.95" customHeight="1" hidden="1">
      <c r="B97" s="79"/>
      <c r="C97" s="80"/>
      <c r="D97" s="81" t="s">
        <v>56</v>
      </c>
      <c r="E97" s="82"/>
      <c r="F97" s="82"/>
      <c r="G97" s="82"/>
      <c r="H97" s="82"/>
      <c r="I97" s="83"/>
      <c r="J97" s="84">
        <f>J123</f>
        <v>0</v>
      </c>
      <c r="K97" s="80"/>
      <c r="L97" s="85"/>
    </row>
    <row r="98" spans="2:12" s="4" customFormat="1" ht="19.9" customHeight="1" hidden="1">
      <c r="B98" s="86"/>
      <c r="C98" s="87"/>
      <c r="D98" s="88" t="s">
        <v>57</v>
      </c>
      <c r="E98" s="89"/>
      <c r="F98" s="89"/>
      <c r="G98" s="89"/>
      <c r="H98" s="89"/>
      <c r="I98" s="90"/>
      <c r="J98" s="91">
        <f>J124</f>
        <v>0</v>
      </c>
      <c r="K98" s="87"/>
      <c r="L98" s="92"/>
    </row>
    <row r="99" spans="2:12" s="3" customFormat="1" ht="24.95" customHeight="1" hidden="1">
      <c r="B99" s="79"/>
      <c r="C99" s="80"/>
      <c r="D99" s="81" t="s">
        <v>58</v>
      </c>
      <c r="E99" s="82"/>
      <c r="F99" s="82"/>
      <c r="G99" s="82"/>
      <c r="H99" s="82"/>
      <c r="I99" s="83"/>
      <c r="J99" s="84">
        <f>J127</f>
        <v>0</v>
      </c>
      <c r="K99" s="80"/>
      <c r="L99" s="85"/>
    </row>
    <row r="100" spans="2:12" s="4" customFormat="1" ht="19.9" customHeight="1" hidden="1">
      <c r="B100" s="86"/>
      <c r="C100" s="87"/>
      <c r="D100" s="88" t="s">
        <v>304</v>
      </c>
      <c r="E100" s="89"/>
      <c r="F100" s="89"/>
      <c r="G100" s="89"/>
      <c r="H100" s="89"/>
      <c r="I100" s="90"/>
      <c r="J100" s="91">
        <f>J128</f>
        <v>0</v>
      </c>
      <c r="K100" s="87"/>
      <c r="L100" s="92"/>
    </row>
    <row r="101" spans="2:12" s="4" customFormat="1" ht="19.9" customHeight="1" hidden="1">
      <c r="B101" s="86"/>
      <c r="C101" s="87"/>
      <c r="D101" s="88" t="s">
        <v>59</v>
      </c>
      <c r="E101" s="89"/>
      <c r="F101" s="89"/>
      <c r="G101" s="89"/>
      <c r="H101" s="89"/>
      <c r="I101" s="90"/>
      <c r="J101" s="91">
        <f>J170</f>
        <v>0</v>
      </c>
      <c r="K101" s="87"/>
      <c r="L101" s="92"/>
    </row>
    <row r="102" spans="2:12" s="3" customFormat="1" ht="24.95" customHeight="1" hidden="1">
      <c r="B102" s="79"/>
      <c r="C102" s="80"/>
      <c r="D102" s="81" t="s">
        <v>60</v>
      </c>
      <c r="E102" s="82"/>
      <c r="F102" s="82"/>
      <c r="G102" s="82"/>
      <c r="H102" s="82"/>
      <c r="I102" s="83"/>
      <c r="J102" s="84">
        <f>J197</f>
        <v>0</v>
      </c>
      <c r="K102" s="80"/>
      <c r="L102" s="85"/>
    </row>
    <row r="103" spans="2:12" s="1" customFormat="1" ht="21.75" customHeight="1" hidden="1">
      <c r="B103" s="14"/>
      <c r="C103" s="15"/>
      <c r="D103" s="15"/>
      <c r="E103" s="15"/>
      <c r="F103" s="15"/>
      <c r="G103" s="15"/>
      <c r="H103" s="15"/>
      <c r="I103" s="38"/>
      <c r="J103" s="15"/>
      <c r="K103" s="15"/>
      <c r="L103" s="16"/>
    </row>
    <row r="104" spans="2:12" s="1" customFormat="1" ht="6.95" customHeight="1" hidden="1">
      <c r="B104" s="17"/>
      <c r="C104" s="18"/>
      <c r="D104" s="18"/>
      <c r="E104" s="18"/>
      <c r="F104" s="18"/>
      <c r="G104" s="18"/>
      <c r="H104" s="18"/>
      <c r="I104" s="70"/>
      <c r="J104" s="18"/>
      <c r="K104" s="18"/>
      <c r="L104" s="16"/>
    </row>
    <row r="105" ht="11.25" hidden="1"/>
    <row r="106" ht="11.25" hidden="1"/>
    <row r="107" ht="11.25" hidden="1"/>
    <row r="108" spans="2:12" s="1" customFormat="1" ht="6.95" customHeight="1">
      <c r="B108" s="19"/>
      <c r="C108" s="20"/>
      <c r="D108" s="20"/>
      <c r="E108" s="20"/>
      <c r="F108" s="20"/>
      <c r="G108" s="20"/>
      <c r="H108" s="20"/>
      <c r="I108" s="73"/>
      <c r="J108" s="20"/>
      <c r="K108" s="20"/>
      <c r="L108" s="16"/>
    </row>
    <row r="109" spans="2:12" s="1" customFormat="1" ht="24.95" customHeight="1">
      <c r="B109" s="14"/>
      <c r="C109" s="9" t="s">
        <v>61</v>
      </c>
      <c r="D109" s="15"/>
      <c r="E109" s="15"/>
      <c r="F109" s="15"/>
      <c r="G109" s="15"/>
      <c r="H109" s="15"/>
      <c r="I109" s="38"/>
      <c r="J109" s="15"/>
      <c r="K109" s="15"/>
      <c r="L109" s="16"/>
    </row>
    <row r="110" spans="2:12" s="1" customFormat="1" ht="6.95" customHeight="1">
      <c r="B110" s="14"/>
      <c r="C110" s="15"/>
      <c r="D110" s="15"/>
      <c r="E110" s="15"/>
      <c r="F110" s="15"/>
      <c r="G110" s="15"/>
      <c r="H110" s="15"/>
      <c r="I110" s="38"/>
      <c r="J110" s="15"/>
      <c r="K110" s="15"/>
      <c r="L110" s="16"/>
    </row>
    <row r="111" spans="2:12" s="1" customFormat="1" ht="12" customHeight="1">
      <c r="B111" s="14"/>
      <c r="C111" s="11" t="s">
        <v>5</v>
      </c>
      <c r="D111" s="15"/>
      <c r="E111" s="15"/>
      <c r="F111" s="15"/>
      <c r="G111" s="15"/>
      <c r="H111" s="15"/>
      <c r="I111" s="38"/>
      <c r="J111" s="15"/>
      <c r="K111" s="15"/>
      <c r="L111" s="16"/>
    </row>
    <row r="112" spans="2:12" s="1" customFormat="1" ht="16.5" customHeight="1">
      <c r="B112" s="14"/>
      <c r="C112" s="15"/>
      <c r="D112" s="15"/>
      <c r="E112" s="158" t="e">
        <f>E7</f>
        <v>#REF!</v>
      </c>
      <c r="F112" s="159"/>
      <c r="G112" s="159"/>
      <c r="H112" s="159"/>
      <c r="I112" s="38"/>
      <c r="J112" s="15"/>
      <c r="K112" s="15"/>
      <c r="L112" s="16"/>
    </row>
    <row r="113" spans="2:12" s="1" customFormat="1" ht="12" customHeight="1">
      <c r="B113" s="14"/>
      <c r="C113" s="11" t="s">
        <v>50</v>
      </c>
      <c r="D113" s="15"/>
      <c r="E113" s="15"/>
      <c r="F113" s="15"/>
      <c r="G113" s="15"/>
      <c r="H113" s="15"/>
      <c r="I113" s="38"/>
      <c r="J113" s="15"/>
      <c r="K113" s="15"/>
      <c r="L113" s="16"/>
    </row>
    <row r="114" spans="2:12" s="1" customFormat="1" ht="16.5" customHeight="1">
      <c r="B114" s="14"/>
      <c r="C114" s="15"/>
      <c r="D114" s="15"/>
      <c r="E114" s="150" t="str">
        <f>E9</f>
        <v>ESL_2019_010_02 - Osvětlení ulice Březinská - II.etapa</v>
      </c>
      <c r="F114" s="160"/>
      <c r="G114" s="160"/>
      <c r="H114" s="160"/>
      <c r="I114" s="38"/>
      <c r="J114" s="15"/>
      <c r="K114" s="15"/>
      <c r="L114" s="16"/>
    </row>
    <row r="115" spans="2:12" s="1" customFormat="1" ht="6.95" customHeight="1">
      <c r="B115" s="14"/>
      <c r="C115" s="15"/>
      <c r="D115" s="15"/>
      <c r="E115" s="15"/>
      <c r="F115" s="15"/>
      <c r="G115" s="15"/>
      <c r="H115" s="15"/>
      <c r="I115" s="38"/>
      <c r="J115" s="15"/>
      <c r="K115" s="15"/>
      <c r="L115" s="16"/>
    </row>
    <row r="116" spans="2:12" s="1" customFormat="1" ht="12" customHeight="1">
      <c r="B116" s="14"/>
      <c r="C116" s="11" t="s">
        <v>8</v>
      </c>
      <c r="D116" s="15"/>
      <c r="E116" s="15"/>
      <c r="F116" s="10" t="str">
        <f>F12</f>
        <v>Petřvald</v>
      </c>
      <c r="G116" s="15"/>
      <c r="H116" s="15"/>
      <c r="I116" s="40" t="s">
        <v>10</v>
      </c>
      <c r="J116" s="21" t="e">
        <f>IF(J12="","",J12)</f>
        <v>#REF!</v>
      </c>
      <c r="K116" s="15"/>
      <c r="L116" s="16"/>
    </row>
    <row r="117" spans="2:12" s="1" customFormat="1" ht="6.95" customHeight="1">
      <c r="B117" s="14"/>
      <c r="C117" s="15"/>
      <c r="D117" s="15"/>
      <c r="E117" s="15"/>
      <c r="F117" s="15"/>
      <c r="G117" s="15"/>
      <c r="H117" s="15"/>
      <c r="I117" s="38"/>
      <c r="J117" s="15"/>
      <c r="K117" s="15"/>
      <c r="L117" s="16"/>
    </row>
    <row r="118" spans="2:12" s="1" customFormat="1" ht="15.2" customHeight="1">
      <c r="B118" s="14"/>
      <c r="C118" s="11" t="s">
        <v>11</v>
      </c>
      <c r="D118" s="15"/>
      <c r="E118" s="15"/>
      <c r="F118" s="10" t="str">
        <f>E15</f>
        <v>Město Petřvald</v>
      </c>
      <c r="G118" s="15"/>
      <c r="H118" s="15"/>
      <c r="I118" s="40" t="s">
        <v>18</v>
      </c>
      <c r="J118" s="13" t="e">
        <f>E21</f>
        <v>#REF!</v>
      </c>
      <c r="K118" s="15"/>
      <c r="L118" s="16"/>
    </row>
    <row r="119" spans="2:12" s="1" customFormat="1" ht="15.2" customHeight="1">
      <c r="B119" s="14"/>
      <c r="C119" s="11" t="s">
        <v>17</v>
      </c>
      <c r="D119" s="15"/>
      <c r="E119" s="15"/>
      <c r="F119" s="10" t="e">
        <f>IF(E18="","",E18)</f>
        <v>#REF!</v>
      </c>
      <c r="G119" s="15"/>
      <c r="H119" s="15"/>
      <c r="I119" s="40" t="s">
        <v>19</v>
      </c>
      <c r="J119" s="13" t="str">
        <f>E24</f>
        <v>Jiří Kotas</v>
      </c>
      <c r="K119" s="15"/>
      <c r="L119" s="16"/>
    </row>
    <row r="120" spans="2:12" s="1" customFormat="1" ht="10.35" customHeight="1">
      <c r="B120" s="14"/>
      <c r="C120" s="15"/>
      <c r="D120" s="15"/>
      <c r="E120" s="15"/>
      <c r="F120" s="15"/>
      <c r="G120" s="15"/>
      <c r="H120" s="15"/>
      <c r="I120" s="38"/>
      <c r="J120" s="15"/>
      <c r="K120" s="15"/>
      <c r="L120" s="16"/>
    </row>
    <row r="121" spans="2:20" s="5" customFormat="1" ht="29.25" customHeight="1">
      <c r="B121" s="93"/>
      <c r="C121" s="94" t="s">
        <v>62</v>
      </c>
      <c r="D121" s="95" t="s">
        <v>43</v>
      </c>
      <c r="E121" s="95" t="s">
        <v>41</v>
      </c>
      <c r="F121" s="95" t="s">
        <v>42</v>
      </c>
      <c r="G121" s="95" t="s">
        <v>63</v>
      </c>
      <c r="H121" s="95" t="s">
        <v>64</v>
      </c>
      <c r="I121" s="96" t="s">
        <v>65</v>
      </c>
      <c r="J121" s="97" t="s">
        <v>53</v>
      </c>
      <c r="K121" s="98" t="s">
        <v>66</v>
      </c>
      <c r="L121" s="99"/>
      <c r="M121" s="24" t="s">
        <v>0</v>
      </c>
      <c r="N121" s="25" t="s">
        <v>26</v>
      </c>
      <c r="O121" s="25" t="s">
        <v>67</v>
      </c>
      <c r="P121" s="25" t="s">
        <v>68</v>
      </c>
      <c r="Q121" s="25" t="s">
        <v>69</v>
      </c>
      <c r="R121" s="25" t="s">
        <v>70</v>
      </c>
      <c r="S121" s="25" t="s">
        <v>71</v>
      </c>
      <c r="T121" s="26" t="s">
        <v>72</v>
      </c>
    </row>
    <row r="122" spans="2:63" s="1" customFormat="1" ht="22.9" customHeight="1">
      <c r="B122" s="14"/>
      <c r="C122" s="29" t="s">
        <v>73</v>
      </c>
      <c r="D122" s="15"/>
      <c r="E122" s="15"/>
      <c r="F122" s="15"/>
      <c r="G122" s="15"/>
      <c r="H122" s="15"/>
      <c r="I122" s="38"/>
      <c r="J122" s="100">
        <f>BK122</f>
        <v>0</v>
      </c>
      <c r="K122" s="15"/>
      <c r="L122" s="16"/>
      <c r="M122" s="27"/>
      <c r="N122" s="28"/>
      <c r="O122" s="28"/>
      <c r="P122" s="101">
        <f>P123+P127+P197</f>
        <v>0</v>
      </c>
      <c r="Q122" s="28"/>
      <c r="R122" s="101">
        <f>R123+R127+R197</f>
        <v>65.87037939999999</v>
      </c>
      <c r="S122" s="28"/>
      <c r="T122" s="102">
        <f>T123+T127+T197</f>
        <v>0</v>
      </c>
      <c r="AT122" s="7" t="s">
        <v>44</v>
      </c>
      <c r="AU122" s="7" t="s">
        <v>55</v>
      </c>
      <c r="BK122" s="103">
        <f>BK123+BK127+BK197</f>
        <v>0</v>
      </c>
    </row>
    <row r="123" spans="2:63" s="6" customFormat="1" ht="25.9" customHeight="1">
      <c r="B123" s="104"/>
      <c r="C123" s="105"/>
      <c r="D123" s="106" t="s">
        <v>44</v>
      </c>
      <c r="E123" s="107" t="s">
        <v>74</v>
      </c>
      <c r="F123" s="107" t="s">
        <v>75</v>
      </c>
      <c r="G123" s="105"/>
      <c r="H123" s="105"/>
      <c r="I123" s="108"/>
      <c r="J123" s="109">
        <f>BK123</f>
        <v>0</v>
      </c>
      <c r="K123" s="105"/>
      <c r="L123" s="110"/>
      <c r="M123" s="111"/>
      <c r="N123" s="112"/>
      <c r="O123" s="112"/>
      <c r="P123" s="113">
        <f>P124</f>
        <v>0</v>
      </c>
      <c r="Q123" s="112"/>
      <c r="R123" s="113">
        <f>R124</f>
        <v>0.006749999999999999</v>
      </c>
      <c r="S123" s="112"/>
      <c r="T123" s="114">
        <f>T124</f>
        <v>0</v>
      </c>
      <c r="AR123" s="115" t="s">
        <v>47</v>
      </c>
      <c r="AT123" s="116" t="s">
        <v>44</v>
      </c>
      <c r="AU123" s="116" t="s">
        <v>45</v>
      </c>
      <c r="AY123" s="115" t="s">
        <v>76</v>
      </c>
      <c r="BK123" s="117">
        <f>BK124</f>
        <v>0</v>
      </c>
    </row>
    <row r="124" spans="2:63" s="6" customFormat="1" ht="22.9" customHeight="1">
      <c r="B124" s="104"/>
      <c r="C124" s="105"/>
      <c r="D124" s="106" t="s">
        <v>44</v>
      </c>
      <c r="E124" s="118" t="s">
        <v>77</v>
      </c>
      <c r="F124" s="118" t="s">
        <v>78</v>
      </c>
      <c r="G124" s="105"/>
      <c r="H124" s="105"/>
      <c r="I124" s="108"/>
      <c r="J124" s="119">
        <f>BK124</f>
        <v>0</v>
      </c>
      <c r="K124" s="105"/>
      <c r="L124" s="110"/>
      <c r="M124" s="111"/>
      <c r="N124" s="112"/>
      <c r="O124" s="112"/>
      <c r="P124" s="113">
        <f>SUM(P125:P126)</f>
        <v>0</v>
      </c>
      <c r="Q124" s="112"/>
      <c r="R124" s="113">
        <f>SUM(R125:R126)</f>
        <v>0.006749999999999999</v>
      </c>
      <c r="S124" s="112"/>
      <c r="T124" s="114">
        <f>SUM(T125:T126)</f>
        <v>0</v>
      </c>
      <c r="AR124" s="115" t="s">
        <v>47</v>
      </c>
      <c r="AT124" s="116" t="s">
        <v>44</v>
      </c>
      <c r="AU124" s="116" t="s">
        <v>46</v>
      </c>
      <c r="AY124" s="115" t="s">
        <v>76</v>
      </c>
      <c r="BK124" s="117">
        <f>SUM(BK125:BK126)</f>
        <v>0</v>
      </c>
    </row>
    <row r="125" spans="2:65" s="1" customFormat="1" ht="24" customHeight="1">
      <c r="B125" s="14"/>
      <c r="C125" s="120" t="s">
        <v>46</v>
      </c>
      <c r="D125" s="120" t="s">
        <v>80</v>
      </c>
      <c r="E125" s="121" t="s">
        <v>81</v>
      </c>
      <c r="F125" s="122" t="s">
        <v>82</v>
      </c>
      <c r="G125" s="123" t="s">
        <v>83</v>
      </c>
      <c r="H125" s="124">
        <v>3</v>
      </c>
      <c r="I125" s="125"/>
      <c r="J125" s="126">
        <f>ROUND(I125*H125,2)</f>
        <v>0</v>
      </c>
      <c r="K125" s="122" t="s">
        <v>84</v>
      </c>
      <c r="L125" s="16"/>
      <c r="M125" s="127" t="s">
        <v>0</v>
      </c>
      <c r="N125" s="128" t="s">
        <v>27</v>
      </c>
      <c r="O125" s="23"/>
      <c r="P125" s="129">
        <f>O125*H125</f>
        <v>0</v>
      </c>
      <c r="Q125" s="129">
        <v>0</v>
      </c>
      <c r="R125" s="129">
        <f>Q125*H125</f>
        <v>0</v>
      </c>
      <c r="S125" s="129">
        <v>0</v>
      </c>
      <c r="T125" s="130">
        <f>S125*H125</f>
        <v>0</v>
      </c>
      <c r="AR125" s="131" t="s">
        <v>85</v>
      </c>
      <c r="AT125" s="131" t="s">
        <v>80</v>
      </c>
      <c r="AU125" s="131" t="s">
        <v>47</v>
      </c>
      <c r="AY125" s="7" t="s">
        <v>76</v>
      </c>
      <c r="BE125" s="132">
        <f>IF(N125="základní",J125,0)</f>
        <v>0</v>
      </c>
      <c r="BF125" s="132">
        <f>IF(N125="snížená",J125,0)</f>
        <v>0</v>
      </c>
      <c r="BG125" s="132">
        <f>IF(N125="zákl. přenesená",J125,0)</f>
        <v>0</v>
      </c>
      <c r="BH125" s="132">
        <f>IF(N125="sníž. přenesená",J125,0)</f>
        <v>0</v>
      </c>
      <c r="BI125" s="132">
        <f>IF(N125="nulová",J125,0)</f>
        <v>0</v>
      </c>
      <c r="BJ125" s="7" t="s">
        <v>46</v>
      </c>
      <c r="BK125" s="132">
        <f>ROUND(I125*H125,2)</f>
        <v>0</v>
      </c>
      <c r="BL125" s="7" t="s">
        <v>85</v>
      </c>
      <c r="BM125" s="131" t="s">
        <v>305</v>
      </c>
    </row>
    <row r="126" spans="2:65" s="1" customFormat="1" ht="24" customHeight="1">
      <c r="B126" s="14"/>
      <c r="C126" s="133" t="s">
        <v>47</v>
      </c>
      <c r="D126" s="133" t="s">
        <v>87</v>
      </c>
      <c r="E126" s="134" t="s">
        <v>88</v>
      </c>
      <c r="F126" s="135" t="s">
        <v>89</v>
      </c>
      <c r="G126" s="136" t="s">
        <v>83</v>
      </c>
      <c r="H126" s="137">
        <v>3</v>
      </c>
      <c r="I126" s="138"/>
      <c r="J126" s="139">
        <f>ROUND(I126*H126,2)</f>
        <v>0</v>
      </c>
      <c r="K126" s="135" t="s">
        <v>84</v>
      </c>
      <c r="L126" s="140"/>
      <c r="M126" s="141" t="s">
        <v>0</v>
      </c>
      <c r="N126" s="142" t="s">
        <v>27</v>
      </c>
      <c r="O126" s="23"/>
      <c r="P126" s="129">
        <f>O126*H126</f>
        <v>0</v>
      </c>
      <c r="Q126" s="129">
        <v>0.00225</v>
      </c>
      <c r="R126" s="129">
        <f>Q126*H126</f>
        <v>0.006749999999999999</v>
      </c>
      <c r="S126" s="129">
        <v>0</v>
      </c>
      <c r="T126" s="130">
        <f>S126*H126</f>
        <v>0</v>
      </c>
      <c r="AR126" s="131" t="s">
        <v>90</v>
      </c>
      <c r="AT126" s="131" t="s">
        <v>87</v>
      </c>
      <c r="AU126" s="131" t="s">
        <v>47</v>
      </c>
      <c r="AY126" s="7" t="s">
        <v>76</v>
      </c>
      <c r="BE126" s="132">
        <f>IF(N126="základní",J126,0)</f>
        <v>0</v>
      </c>
      <c r="BF126" s="132">
        <f>IF(N126="snížená",J126,0)</f>
        <v>0</v>
      </c>
      <c r="BG126" s="132">
        <f>IF(N126="zákl. přenesená",J126,0)</f>
        <v>0</v>
      </c>
      <c r="BH126" s="132">
        <f>IF(N126="sníž. přenesená",J126,0)</f>
        <v>0</v>
      </c>
      <c r="BI126" s="132">
        <f>IF(N126="nulová",J126,0)</f>
        <v>0</v>
      </c>
      <c r="BJ126" s="7" t="s">
        <v>46</v>
      </c>
      <c r="BK126" s="132">
        <f>ROUND(I126*H126,2)</f>
        <v>0</v>
      </c>
      <c r="BL126" s="7" t="s">
        <v>85</v>
      </c>
      <c r="BM126" s="131" t="s">
        <v>306</v>
      </c>
    </row>
    <row r="127" spans="2:63" s="6" customFormat="1" ht="25.9" customHeight="1">
      <c r="B127" s="104"/>
      <c r="C127" s="105"/>
      <c r="D127" s="106" t="s">
        <v>44</v>
      </c>
      <c r="E127" s="107" t="s">
        <v>87</v>
      </c>
      <c r="F127" s="107" t="s">
        <v>91</v>
      </c>
      <c r="G127" s="105"/>
      <c r="H127" s="105"/>
      <c r="I127" s="108"/>
      <c r="J127" s="109">
        <f>BK127</f>
        <v>0</v>
      </c>
      <c r="K127" s="105"/>
      <c r="L127" s="110"/>
      <c r="M127" s="111"/>
      <c r="N127" s="112"/>
      <c r="O127" s="112"/>
      <c r="P127" s="113">
        <f>P128+P170</f>
        <v>0</v>
      </c>
      <c r="Q127" s="112"/>
      <c r="R127" s="113">
        <f>R128+R170</f>
        <v>65.8636294</v>
      </c>
      <c r="S127" s="112"/>
      <c r="T127" s="114">
        <f>T128+T170</f>
        <v>0</v>
      </c>
      <c r="AR127" s="115" t="s">
        <v>92</v>
      </c>
      <c r="AT127" s="116" t="s">
        <v>44</v>
      </c>
      <c r="AU127" s="116" t="s">
        <v>45</v>
      </c>
      <c r="AY127" s="115" t="s">
        <v>76</v>
      </c>
      <c r="BK127" s="117">
        <f>BK128+BK170</f>
        <v>0</v>
      </c>
    </row>
    <row r="128" spans="2:63" s="6" customFormat="1" ht="22.9" customHeight="1">
      <c r="B128" s="104"/>
      <c r="C128" s="105"/>
      <c r="D128" s="106" t="s">
        <v>44</v>
      </c>
      <c r="E128" s="118" t="s">
        <v>93</v>
      </c>
      <c r="F128" s="118" t="s">
        <v>307</v>
      </c>
      <c r="G128" s="105"/>
      <c r="H128" s="105"/>
      <c r="I128" s="108"/>
      <c r="J128" s="119">
        <f>BK128</f>
        <v>0</v>
      </c>
      <c r="K128" s="105"/>
      <c r="L128" s="110"/>
      <c r="M128" s="111"/>
      <c r="N128" s="112"/>
      <c r="O128" s="112"/>
      <c r="P128" s="113">
        <f>SUM(P129:P169)</f>
        <v>0</v>
      </c>
      <c r="Q128" s="112"/>
      <c r="R128" s="113">
        <f>SUM(R129:R169)</f>
        <v>1.0568534</v>
      </c>
      <c r="S128" s="112"/>
      <c r="T128" s="114">
        <f>SUM(T129:T169)</f>
        <v>0</v>
      </c>
      <c r="AR128" s="115" t="s">
        <v>92</v>
      </c>
      <c r="AT128" s="116" t="s">
        <v>44</v>
      </c>
      <c r="AU128" s="116" t="s">
        <v>46</v>
      </c>
      <c r="AY128" s="115" t="s">
        <v>76</v>
      </c>
      <c r="BK128" s="117">
        <f>SUM(BK129:BK169)</f>
        <v>0</v>
      </c>
    </row>
    <row r="129" spans="2:65" s="1" customFormat="1" ht="24" customHeight="1">
      <c r="B129" s="14"/>
      <c r="C129" s="120" t="s">
        <v>92</v>
      </c>
      <c r="D129" s="120" t="s">
        <v>80</v>
      </c>
      <c r="E129" s="121" t="s">
        <v>94</v>
      </c>
      <c r="F129" s="122" t="s">
        <v>95</v>
      </c>
      <c r="G129" s="123" t="s">
        <v>83</v>
      </c>
      <c r="H129" s="124">
        <v>32</v>
      </c>
      <c r="I129" s="125"/>
      <c r="J129" s="126">
        <f aca="true" t="shared" si="0" ref="J129:J169">ROUND(I129*H129,2)</f>
        <v>0</v>
      </c>
      <c r="K129" s="122" t="s">
        <v>96</v>
      </c>
      <c r="L129" s="16"/>
      <c r="M129" s="127" t="s">
        <v>0</v>
      </c>
      <c r="N129" s="128" t="s">
        <v>27</v>
      </c>
      <c r="O129" s="23"/>
      <c r="P129" s="129">
        <f aca="true" t="shared" si="1" ref="P129:P169">O129*H129</f>
        <v>0</v>
      </c>
      <c r="Q129" s="129">
        <v>0</v>
      </c>
      <c r="R129" s="129">
        <f aca="true" t="shared" si="2" ref="R129:R169">Q129*H129</f>
        <v>0</v>
      </c>
      <c r="S129" s="129">
        <v>0</v>
      </c>
      <c r="T129" s="130">
        <f aca="true" t="shared" si="3" ref="T129:T169">S129*H129</f>
        <v>0</v>
      </c>
      <c r="AR129" s="131" t="s">
        <v>97</v>
      </c>
      <c r="AT129" s="131" t="s">
        <v>80</v>
      </c>
      <c r="AU129" s="131" t="s">
        <v>47</v>
      </c>
      <c r="AY129" s="7" t="s">
        <v>76</v>
      </c>
      <c r="BE129" s="132">
        <f aca="true" t="shared" si="4" ref="BE129:BE169">IF(N129="základní",J129,0)</f>
        <v>0</v>
      </c>
      <c r="BF129" s="132">
        <f aca="true" t="shared" si="5" ref="BF129:BF169">IF(N129="snížená",J129,0)</f>
        <v>0</v>
      </c>
      <c r="BG129" s="132">
        <f aca="true" t="shared" si="6" ref="BG129:BG169">IF(N129="zákl. přenesená",J129,0)</f>
        <v>0</v>
      </c>
      <c r="BH129" s="132">
        <f aca="true" t="shared" si="7" ref="BH129:BH169">IF(N129="sníž. přenesená",J129,0)</f>
        <v>0</v>
      </c>
      <c r="BI129" s="132">
        <f aca="true" t="shared" si="8" ref="BI129:BI169">IF(N129="nulová",J129,0)</f>
        <v>0</v>
      </c>
      <c r="BJ129" s="7" t="s">
        <v>46</v>
      </c>
      <c r="BK129" s="132">
        <f aca="true" t="shared" si="9" ref="BK129:BK169">ROUND(I129*H129,2)</f>
        <v>0</v>
      </c>
      <c r="BL129" s="7" t="s">
        <v>97</v>
      </c>
      <c r="BM129" s="131" t="s">
        <v>308</v>
      </c>
    </row>
    <row r="130" spans="2:65" s="1" customFormat="1" ht="24" customHeight="1">
      <c r="B130" s="14"/>
      <c r="C130" s="133" t="s">
        <v>104</v>
      </c>
      <c r="D130" s="133" t="s">
        <v>87</v>
      </c>
      <c r="E130" s="134" t="s">
        <v>98</v>
      </c>
      <c r="F130" s="135" t="s">
        <v>99</v>
      </c>
      <c r="G130" s="136" t="s">
        <v>83</v>
      </c>
      <c r="H130" s="137">
        <v>32</v>
      </c>
      <c r="I130" s="138"/>
      <c r="J130" s="139">
        <f t="shared" si="0"/>
        <v>0</v>
      </c>
      <c r="K130" s="135" t="s">
        <v>96</v>
      </c>
      <c r="L130" s="140"/>
      <c r="M130" s="141" t="s">
        <v>0</v>
      </c>
      <c r="N130" s="142" t="s">
        <v>27</v>
      </c>
      <c r="O130" s="23"/>
      <c r="P130" s="129">
        <f t="shared" si="1"/>
        <v>0</v>
      </c>
      <c r="Q130" s="129">
        <v>0.00019</v>
      </c>
      <c r="R130" s="129">
        <f t="shared" si="2"/>
        <v>0.00608</v>
      </c>
      <c r="S130" s="129">
        <v>0</v>
      </c>
      <c r="T130" s="130">
        <f t="shared" si="3"/>
        <v>0</v>
      </c>
      <c r="AR130" s="131" t="s">
        <v>100</v>
      </c>
      <c r="AT130" s="131" t="s">
        <v>87</v>
      </c>
      <c r="AU130" s="131" t="s">
        <v>47</v>
      </c>
      <c r="AY130" s="7" t="s">
        <v>76</v>
      </c>
      <c r="BE130" s="132">
        <f t="shared" si="4"/>
        <v>0</v>
      </c>
      <c r="BF130" s="132">
        <f t="shared" si="5"/>
        <v>0</v>
      </c>
      <c r="BG130" s="132">
        <f t="shared" si="6"/>
        <v>0</v>
      </c>
      <c r="BH130" s="132">
        <f t="shared" si="7"/>
        <v>0</v>
      </c>
      <c r="BI130" s="132">
        <f t="shared" si="8"/>
        <v>0</v>
      </c>
      <c r="BJ130" s="7" t="s">
        <v>46</v>
      </c>
      <c r="BK130" s="132">
        <f t="shared" si="9"/>
        <v>0</v>
      </c>
      <c r="BL130" s="7" t="s">
        <v>100</v>
      </c>
      <c r="BM130" s="131" t="s">
        <v>309</v>
      </c>
    </row>
    <row r="131" spans="2:65" s="1" customFormat="1" ht="24" customHeight="1">
      <c r="B131" s="14"/>
      <c r="C131" s="120" t="s">
        <v>108</v>
      </c>
      <c r="D131" s="120" t="s">
        <v>80</v>
      </c>
      <c r="E131" s="121" t="s">
        <v>101</v>
      </c>
      <c r="F131" s="122" t="s">
        <v>102</v>
      </c>
      <c r="G131" s="123" t="s">
        <v>83</v>
      </c>
      <c r="H131" s="124">
        <v>265</v>
      </c>
      <c r="I131" s="125"/>
      <c r="J131" s="126">
        <f t="shared" si="0"/>
        <v>0</v>
      </c>
      <c r="K131" s="122" t="s">
        <v>103</v>
      </c>
      <c r="L131" s="16"/>
      <c r="M131" s="127" t="s">
        <v>0</v>
      </c>
      <c r="N131" s="128" t="s">
        <v>27</v>
      </c>
      <c r="O131" s="23"/>
      <c r="P131" s="129">
        <f t="shared" si="1"/>
        <v>0</v>
      </c>
      <c r="Q131" s="129">
        <v>0</v>
      </c>
      <c r="R131" s="129">
        <f t="shared" si="2"/>
        <v>0</v>
      </c>
      <c r="S131" s="129">
        <v>0</v>
      </c>
      <c r="T131" s="130">
        <f t="shared" si="3"/>
        <v>0</v>
      </c>
      <c r="AR131" s="131" t="s">
        <v>97</v>
      </c>
      <c r="AT131" s="131" t="s">
        <v>80</v>
      </c>
      <c r="AU131" s="131" t="s">
        <v>47</v>
      </c>
      <c r="AY131" s="7" t="s">
        <v>76</v>
      </c>
      <c r="BE131" s="132">
        <f t="shared" si="4"/>
        <v>0</v>
      </c>
      <c r="BF131" s="132">
        <f t="shared" si="5"/>
        <v>0</v>
      </c>
      <c r="BG131" s="132">
        <f t="shared" si="6"/>
        <v>0</v>
      </c>
      <c r="BH131" s="132">
        <f t="shared" si="7"/>
        <v>0</v>
      </c>
      <c r="BI131" s="132">
        <f t="shared" si="8"/>
        <v>0</v>
      </c>
      <c r="BJ131" s="7" t="s">
        <v>46</v>
      </c>
      <c r="BK131" s="132">
        <f t="shared" si="9"/>
        <v>0</v>
      </c>
      <c r="BL131" s="7" t="s">
        <v>97</v>
      </c>
      <c r="BM131" s="131" t="s">
        <v>310</v>
      </c>
    </row>
    <row r="132" spans="2:65" s="1" customFormat="1" ht="24" customHeight="1">
      <c r="B132" s="14"/>
      <c r="C132" s="133" t="s">
        <v>112</v>
      </c>
      <c r="D132" s="133" t="s">
        <v>87</v>
      </c>
      <c r="E132" s="134" t="s">
        <v>105</v>
      </c>
      <c r="F132" s="135" t="s">
        <v>106</v>
      </c>
      <c r="G132" s="136" t="s">
        <v>83</v>
      </c>
      <c r="H132" s="137">
        <v>265</v>
      </c>
      <c r="I132" s="138"/>
      <c r="J132" s="139">
        <f t="shared" si="0"/>
        <v>0</v>
      </c>
      <c r="K132" s="135" t="s">
        <v>107</v>
      </c>
      <c r="L132" s="140"/>
      <c r="M132" s="141" t="s">
        <v>0</v>
      </c>
      <c r="N132" s="142" t="s">
        <v>27</v>
      </c>
      <c r="O132" s="23"/>
      <c r="P132" s="129">
        <f t="shared" si="1"/>
        <v>0</v>
      </c>
      <c r="Q132" s="129">
        <v>0.00035</v>
      </c>
      <c r="R132" s="129">
        <f t="shared" si="2"/>
        <v>0.09275</v>
      </c>
      <c r="S132" s="129">
        <v>0</v>
      </c>
      <c r="T132" s="130">
        <f t="shared" si="3"/>
        <v>0</v>
      </c>
      <c r="AR132" s="131" t="s">
        <v>100</v>
      </c>
      <c r="AT132" s="131" t="s">
        <v>87</v>
      </c>
      <c r="AU132" s="131" t="s">
        <v>47</v>
      </c>
      <c r="AY132" s="7" t="s">
        <v>76</v>
      </c>
      <c r="BE132" s="132">
        <f t="shared" si="4"/>
        <v>0</v>
      </c>
      <c r="BF132" s="132">
        <f t="shared" si="5"/>
        <v>0</v>
      </c>
      <c r="BG132" s="132">
        <f t="shared" si="6"/>
        <v>0</v>
      </c>
      <c r="BH132" s="132">
        <f t="shared" si="7"/>
        <v>0</v>
      </c>
      <c r="BI132" s="132">
        <f t="shared" si="8"/>
        <v>0</v>
      </c>
      <c r="BJ132" s="7" t="s">
        <v>46</v>
      </c>
      <c r="BK132" s="132">
        <f t="shared" si="9"/>
        <v>0</v>
      </c>
      <c r="BL132" s="7" t="s">
        <v>100</v>
      </c>
      <c r="BM132" s="131" t="s">
        <v>311</v>
      </c>
    </row>
    <row r="133" spans="2:65" s="1" customFormat="1" ht="16.5" customHeight="1">
      <c r="B133" s="14"/>
      <c r="C133" s="120" t="s">
        <v>243</v>
      </c>
      <c r="D133" s="120" t="s">
        <v>80</v>
      </c>
      <c r="E133" s="121" t="s">
        <v>312</v>
      </c>
      <c r="F133" s="122" t="s">
        <v>313</v>
      </c>
      <c r="G133" s="123" t="s">
        <v>111</v>
      </c>
      <c r="H133" s="124">
        <v>3</v>
      </c>
      <c r="I133" s="125"/>
      <c r="J133" s="126">
        <f t="shared" si="0"/>
        <v>0</v>
      </c>
      <c r="K133" s="122" t="s">
        <v>107</v>
      </c>
      <c r="L133" s="16"/>
      <c r="M133" s="127" t="s">
        <v>0</v>
      </c>
      <c r="N133" s="128" t="s">
        <v>27</v>
      </c>
      <c r="O133" s="23"/>
      <c r="P133" s="129">
        <f t="shared" si="1"/>
        <v>0</v>
      </c>
      <c r="Q133" s="129">
        <v>0</v>
      </c>
      <c r="R133" s="129">
        <f t="shared" si="2"/>
        <v>0</v>
      </c>
      <c r="S133" s="129">
        <v>0</v>
      </c>
      <c r="T133" s="130">
        <f t="shared" si="3"/>
        <v>0</v>
      </c>
      <c r="AR133" s="131" t="s">
        <v>97</v>
      </c>
      <c r="AT133" s="131" t="s">
        <v>80</v>
      </c>
      <c r="AU133" s="131" t="s">
        <v>47</v>
      </c>
      <c r="AY133" s="7" t="s">
        <v>76</v>
      </c>
      <c r="BE133" s="132">
        <f t="shared" si="4"/>
        <v>0</v>
      </c>
      <c r="BF133" s="132">
        <f t="shared" si="5"/>
        <v>0</v>
      </c>
      <c r="BG133" s="132">
        <f t="shared" si="6"/>
        <v>0</v>
      </c>
      <c r="BH133" s="132">
        <f t="shared" si="7"/>
        <v>0</v>
      </c>
      <c r="BI133" s="132">
        <f t="shared" si="8"/>
        <v>0</v>
      </c>
      <c r="BJ133" s="7" t="s">
        <v>46</v>
      </c>
      <c r="BK133" s="132">
        <f t="shared" si="9"/>
        <v>0</v>
      </c>
      <c r="BL133" s="7" t="s">
        <v>97</v>
      </c>
      <c r="BM133" s="131" t="s">
        <v>314</v>
      </c>
    </row>
    <row r="134" spans="2:65" s="1" customFormat="1" ht="16.5" customHeight="1">
      <c r="B134" s="14"/>
      <c r="C134" s="133" t="s">
        <v>208</v>
      </c>
      <c r="D134" s="133" t="s">
        <v>87</v>
      </c>
      <c r="E134" s="134" t="s">
        <v>315</v>
      </c>
      <c r="F134" s="135" t="s">
        <v>316</v>
      </c>
      <c r="G134" s="136" t="s">
        <v>111</v>
      </c>
      <c r="H134" s="137">
        <v>3</v>
      </c>
      <c r="I134" s="138"/>
      <c r="J134" s="139">
        <f t="shared" si="0"/>
        <v>0</v>
      </c>
      <c r="K134" s="135" t="s">
        <v>107</v>
      </c>
      <c r="L134" s="140"/>
      <c r="M134" s="141" t="s">
        <v>0</v>
      </c>
      <c r="N134" s="142" t="s">
        <v>27</v>
      </c>
      <c r="O134" s="23"/>
      <c r="P134" s="129">
        <f t="shared" si="1"/>
        <v>0</v>
      </c>
      <c r="Q134" s="129">
        <v>0.0016</v>
      </c>
      <c r="R134" s="129">
        <f t="shared" si="2"/>
        <v>0.0048000000000000004</v>
      </c>
      <c r="S134" s="129">
        <v>0</v>
      </c>
      <c r="T134" s="130">
        <f t="shared" si="3"/>
        <v>0</v>
      </c>
      <c r="AR134" s="131" t="s">
        <v>100</v>
      </c>
      <c r="AT134" s="131" t="s">
        <v>87</v>
      </c>
      <c r="AU134" s="131" t="s">
        <v>47</v>
      </c>
      <c r="AY134" s="7" t="s">
        <v>76</v>
      </c>
      <c r="BE134" s="132">
        <f t="shared" si="4"/>
        <v>0</v>
      </c>
      <c r="BF134" s="132">
        <f t="shared" si="5"/>
        <v>0</v>
      </c>
      <c r="BG134" s="132">
        <f t="shared" si="6"/>
        <v>0</v>
      </c>
      <c r="BH134" s="132">
        <f t="shared" si="7"/>
        <v>0</v>
      </c>
      <c r="BI134" s="132">
        <f t="shared" si="8"/>
        <v>0</v>
      </c>
      <c r="BJ134" s="7" t="s">
        <v>46</v>
      </c>
      <c r="BK134" s="132">
        <f t="shared" si="9"/>
        <v>0</v>
      </c>
      <c r="BL134" s="7" t="s">
        <v>100</v>
      </c>
      <c r="BM134" s="131" t="s">
        <v>317</v>
      </c>
    </row>
    <row r="135" spans="2:65" s="1" customFormat="1" ht="16.5" customHeight="1">
      <c r="B135" s="14"/>
      <c r="C135" s="120" t="s">
        <v>79</v>
      </c>
      <c r="D135" s="120" t="s">
        <v>80</v>
      </c>
      <c r="E135" s="121" t="s">
        <v>318</v>
      </c>
      <c r="F135" s="122" t="s">
        <v>319</v>
      </c>
      <c r="G135" s="123" t="s">
        <v>111</v>
      </c>
      <c r="H135" s="124">
        <v>1</v>
      </c>
      <c r="I135" s="125"/>
      <c r="J135" s="126">
        <f t="shared" si="0"/>
        <v>0</v>
      </c>
      <c r="K135" s="122" t="s">
        <v>96</v>
      </c>
      <c r="L135" s="16"/>
      <c r="M135" s="127" t="s">
        <v>0</v>
      </c>
      <c r="N135" s="128" t="s">
        <v>27</v>
      </c>
      <c r="O135" s="23"/>
      <c r="P135" s="129">
        <f t="shared" si="1"/>
        <v>0</v>
      </c>
      <c r="Q135" s="129">
        <v>0</v>
      </c>
      <c r="R135" s="129">
        <f t="shared" si="2"/>
        <v>0</v>
      </c>
      <c r="S135" s="129">
        <v>0</v>
      </c>
      <c r="T135" s="130">
        <f t="shared" si="3"/>
        <v>0</v>
      </c>
      <c r="AR135" s="131" t="s">
        <v>97</v>
      </c>
      <c r="AT135" s="131" t="s">
        <v>80</v>
      </c>
      <c r="AU135" s="131" t="s">
        <v>47</v>
      </c>
      <c r="AY135" s="7" t="s">
        <v>76</v>
      </c>
      <c r="BE135" s="132">
        <f t="shared" si="4"/>
        <v>0</v>
      </c>
      <c r="BF135" s="132">
        <f t="shared" si="5"/>
        <v>0</v>
      </c>
      <c r="BG135" s="132">
        <f t="shared" si="6"/>
        <v>0</v>
      </c>
      <c r="BH135" s="132">
        <f t="shared" si="7"/>
        <v>0</v>
      </c>
      <c r="BI135" s="132">
        <f t="shared" si="8"/>
        <v>0</v>
      </c>
      <c r="BJ135" s="7" t="s">
        <v>46</v>
      </c>
      <c r="BK135" s="132">
        <f t="shared" si="9"/>
        <v>0</v>
      </c>
      <c r="BL135" s="7" t="s">
        <v>97</v>
      </c>
      <c r="BM135" s="131" t="s">
        <v>320</v>
      </c>
    </row>
    <row r="136" spans="2:65" s="1" customFormat="1" ht="16.5" customHeight="1">
      <c r="B136" s="14"/>
      <c r="C136" s="133" t="s">
        <v>86</v>
      </c>
      <c r="D136" s="133" t="s">
        <v>87</v>
      </c>
      <c r="E136" s="134" t="s">
        <v>321</v>
      </c>
      <c r="F136" s="135" t="s">
        <v>322</v>
      </c>
      <c r="G136" s="136" t="s">
        <v>111</v>
      </c>
      <c r="H136" s="137">
        <v>1</v>
      </c>
      <c r="I136" s="138"/>
      <c r="J136" s="139">
        <f t="shared" si="0"/>
        <v>0</v>
      </c>
      <c r="K136" s="135" t="s">
        <v>0</v>
      </c>
      <c r="L136" s="140"/>
      <c r="M136" s="141" t="s">
        <v>0</v>
      </c>
      <c r="N136" s="142" t="s">
        <v>27</v>
      </c>
      <c r="O136" s="23"/>
      <c r="P136" s="129">
        <f t="shared" si="1"/>
        <v>0</v>
      </c>
      <c r="Q136" s="129">
        <v>0</v>
      </c>
      <c r="R136" s="129">
        <f t="shared" si="2"/>
        <v>0</v>
      </c>
      <c r="S136" s="129">
        <v>0</v>
      </c>
      <c r="T136" s="130">
        <f t="shared" si="3"/>
        <v>0</v>
      </c>
      <c r="AR136" s="131" t="s">
        <v>100</v>
      </c>
      <c r="AT136" s="131" t="s">
        <v>87</v>
      </c>
      <c r="AU136" s="131" t="s">
        <v>47</v>
      </c>
      <c r="AY136" s="7" t="s">
        <v>76</v>
      </c>
      <c r="BE136" s="132">
        <f t="shared" si="4"/>
        <v>0</v>
      </c>
      <c r="BF136" s="132">
        <f t="shared" si="5"/>
        <v>0</v>
      </c>
      <c r="BG136" s="132">
        <f t="shared" si="6"/>
        <v>0</v>
      </c>
      <c r="BH136" s="132">
        <f t="shared" si="7"/>
        <v>0</v>
      </c>
      <c r="BI136" s="132">
        <f t="shared" si="8"/>
        <v>0</v>
      </c>
      <c r="BJ136" s="7" t="s">
        <v>46</v>
      </c>
      <c r="BK136" s="132">
        <f t="shared" si="9"/>
        <v>0</v>
      </c>
      <c r="BL136" s="7" t="s">
        <v>100</v>
      </c>
      <c r="BM136" s="131" t="s">
        <v>323</v>
      </c>
    </row>
    <row r="137" spans="2:65" s="1" customFormat="1" ht="16.5" customHeight="1">
      <c r="B137" s="14"/>
      <c r="C137" s="120" t="s">
        <v>129</v>
      </c>
      <c r="D137" s="120" t="s">
        <v>80</v>
      </c>
      <c r="E137" s="121" t="s">
        <v>324</v>
      </c>
      <c r="F137" s="122" t="s">
        <v>325</v>
      </c>
      <c r="G137" s="123" t="s">
        <v>111</v>
      </c>
      <c r="H137" s="124">
        <v>2</v>
      </c>
      <c r="I137" s="125"/>
      <c r="J137" s="126">
        <f t="shared" si="0"/>
        <v>0</v>
      </c>
      <c r="K137" s="122" t="s">
        <v>0</v>
      </c>
      <c r="L137" s="16"/>
      <c r="M137" s="127" t="s">
        <v>0</v>
      </c>
      <c r="N137" s="128" t="s">
        <v>27</v>
      </c>
      <c r="O137" s="23"/>
      <c r="P137" s="129">
        <f t="shared" si="1"/>
        <v>0</v>
      </c>
      <c r="Q137" s="129">
        <v>0</v>
      </c>
      <c r="R137" s="129">
        <f t="shared" si="2"/>
        <v>0</v>
      </c>
      <c r="S137" s="129">
        <v>0</v>
      </c>
      <c r="T137" s="130">
        <f t="shared" si="3"/>
        <v>0</v>
      </c>
      <c r="AR137" s="131" t="s">
        <v>97</v>
      </c>
      <c r="AT137" s="131" t="s">
        <v>80</v>
      </c>
      <c r="AU137" s="131" t="s">
        <v>47</v>
      </c>
      <c r="AY137" s="7" t="s">
        <v>76</v>
      </c>
      <c r="BE137" s="132">
        <f t="shared" si="4"/>
        <v>0</v>
      </c>
      <c r="BF137" s="132">
        <f t="shared" si="5"/>
        <v>0</v>
      </c>
      <c r="BG137" s="132">
        <f t="shared" si="6"/>
        <v>0</v>
      </c>
      <c r="BH137" s="132">
        <f t="shared" si="7"/>
        <v>0</v>
      </c>
      <c r="BI137" s="132">
        <f t="shared" si="8"/>
        <v>0</v>
      </c>
      <c r="BJ137" s="7" t="s">
        <v>46</v>
      </c>
      <c r="BK137" s="132">
        <f t="shared" si="9"/>
        <v>0</v>
      </c>
      <c r="BL137" s="7" t="s">
        <v>97</v>
      </c>
      <c r="BM137" s="131" t="s">
        <v>326</v>
      </c>
    </row>
    <row r="138" spans="2:65" s="1" customFormat="1" ht="16.5" customHeight="1">
      <c r="B138" s="14"/>
      <c r="C138" s="133" t="s">
        <v>327</v>
      </c>
      <c r="D138" s="133" t="s">
        <v>87</v>
      </c>
      <c r="E138" s="134" t="s">
        <v>328</v>
      </c>
      <c r="F138" s="135" t="s">
        <v>329</v>
      </c>
      <c r="G138" s="136" t="s">
        <v>111</v>
      </c>
      <c r="H138" s="137">
        <v>2</v>
      </c>
      <c r="I138" s="138"/>
      <c r="J138" s="139">
        <f t="shared" si="0"/>
        <v>0</v>
      </c>
      <c r="K138" s="135" t="s">
        <v>0</v>
      </c>
      <c r="L138" s="140"/>
      <c r="M138" s="141" t="s">
        <v>0</v>
      </c>
      <c r="N138" s="142" t="s">
        <v>27</v>
      </c>
      <c r="O138" s="23"/>
      <c r="P138" s="129">
        <f t="shared" si="1"/>
        <v>0</v>
      </c>
      <c r="Q138" s="129">
        <v>0</v>
      </c>
      <c r="R138" s="129">
        <f t="shared" si="2"/>
        <v>0</v>
      </c>
      <c r="S138" s="129">
        <v>0</v>
      </c>
      <c r="T138" s="130">
        <f t="shared" si="3"/>
        <v>0</v>
      </c>
      <c r="AR138" s="131" t="s">
        <v>100</v>
      </c>
      <c r="AT138" s="131" t="s">
        <v>87</v>
      </c>
      <c r="AU138" s="131" t="s">
        <v>47</v>
      </c>
      <c r="AY138" s="7" t="s">
        <v>76</v>
      </c>
      <c r="BE138" s="132">
        <f t="shared" si="4"/>
        <v>0</v>
      </c>
      <c r="BF138" s="132">
        <f t="shared" si="5"/>
        <v>0</v>
      </c>
      <c r="BG138" s="132">
        <f t="shared" si="6"/>
        <v>0</v>
      </c>
      <c r="BH138" s="132">
        <f t="shared" si="7"/>
        <v>0</v>
      </c>
      <c r="BI138" s="132">
        <f t="shared" si="8"/>
        <v>0</v>
      </c>
      <c r="BJ138" s="7" t="s">
        <v>46</v>
      </c>
      <c r="BK138" s="132">
        <f t="shared" si="9"/>
        <v>0</v>
      </c>
      <c r="BL138" s="7" t="s">
        <v>100</v>
      </c>
      <c r="BM138" s="131" t="s">
        <v>330</v>
      </c>
    </row>
    <row r="139" spans="2:65" s="1" customFormat="1" ht="24" customHeight="1">
      <c r="B139" s="14"/>
      <c r="C139" s="120" t="s">
        <v>115</v>
      </c>
      <c r="D139" s="120" t="s">
        <v>80</v>
      </c>
      <c r="E139" s="121" t="s">
        <v>109</v>
      </c>
      <c r="F139" s="122" t="s">
        <v>110</v>
      </c>
      <c r="G139" s="123" t="s">
        <v>111</v>
      </c>
      <c r="H139" s="124">
        <v>14</v>
      </c>
      <c r="I139" s="125"/>
      <c r="J139" s="126">
        <f t="shared" si="0"/>
        <v>0</v>
      </c>
      <c r="K139" s="122" t="s">
        <v>103</v>
      </c>
      <c r="L139" s="16"/>
      <c r="M139" s="127" t="s">
        <v>0</v>
      </c>
      <c r="N139" s="128" t="s">
        <v>27</v>
      </c>
      <c r="O139" s="23"/>
      <c r="P139" s="129">
        <f t="shared" si="1"/>
        <v>0</v>
      </c>
      <c r="Q139" s="129">
        <v>0</v>
      </c>
      <c r="R139" s="129">
        <f t="shared" si="2"/>
        <v>0</v>
      </c>
      <c r="S139" s="129">
        <v>0</v>
      </c>
      <c r="T139" s="130">
        <f t="shared" si="3"/>
        <v>0</v>
      </c>
      <c r="AR139" s="131" t="s">
        <v>97</v>
      </c>
      <c r="AT139" s="131" t="s">
        <v>80</v>
      </c>
      <c r="AU139" s="131" t="s">
        <v>47</v>
      </c>
      <c r="AY139" s="7" t="s">
        <v>76</v>
      </c>
      <c r="BE139" s="132">
        <f t="shared" si="4"/>
        <v>0</v>
      </c>
      <c r="BF139" s="132">
        <f t="shared" si="5"/>
        <v>0</v>
      </c>
      <c r="BG139" s="132">
        <f t="shared" si="6"/>
        <v>0</v>
      </c>
      <c r="BH139" s="132">
        <f t="shared" si="7"/>
        <v>0</v>
      </c>
      <c r="BI139" s="132">
        <f t="shared" si="8"/>
        <v>0</v>
      </c>
      <c r="BJ139" s="7" t="s">
        <v>46</v>
      </c>
      <c r="BK139" s="132">
        <f t="shared" si="9"/>
        <v>0</v>
      </c>
      <c r="BL139" s="7" t="s">
        <v>97</v>
      </c>
      <c r="BM139" s="131" t="s">
        <v>331</v>
      </c>
    </row>
    <row r="140" spans="2:65" s="1" customFormat="1" ht="24" customHeight="1">
      <c r="B140" s="14"/>
      <c r="C140" s="120" t="s">
        <v>118</v>
      </c>
      <c r="D140" s="120" t="s">
        <v>80</v>
      </c>
      <c r="E140" s="121" t="s">
        <v>113</v>
      </c>
      <c r="F140" s="122" t="s">
        <v>114</v>
      </c>
      <c r="G140" s="123" t="s">
        <v>111</v>
      </c>
      <c r="H140" s="124">
        <v>15</v>
      </c>
      <c r="I140" s="125"/>
      <c r="J140" s="126">
        <f t="shared" si="0"/>
        <v>0</v>
      </c>
      <c r="K140" s="122" t="s">
        <v>103</v>
      </c>
      <c r="L140" s="16"/>
      <c r="M140" s="127" t="s">
        <v>0</v>
      </c>
      <c r="N140" s="128" t="s">
        <v>27</v>
      </c>
      <c r="O140" s="23"/>
      <c r="P140" s="129">
        <f t="shared" si="1"/>
        <v>0</v>
      </c>
      <c r="Q140" s="129">
        <v>0</v>
      </c>
      <c r="R140" s="129">
        <f t="shared" si="2"/>
        <v>0</v>
      </c>
      <c r="S140" s="129">
        <v>0</v>
      </c>
      <c r="T140" s="130">
        <f t="shared" si="3"/>
        <v>0</v>
      </c>
      <c r="AR140" s="131" t="s">
        <v>97</v>
      </c>
      <c r="AT140" s="131" t="s">
        <v>80</v>
      </c>
      <c r="AU140" s="131" t="s">
        <v>47</v>
      </c>
      <c r="AY140" s="7" t="s">
        <v>76</v>
      </c>
      <c r="BE140" s="132">
        <f t="shared" si="4"/>
        <v>0</v>
      </c>
      <c r="BF140" s="132">
        <f t="shared" si="5"/>
        <v>0</v>
      </c>
      <c r="BG140" s="132">
        <f t="shared" si="6"/>
        <v>0</v>
      </c>
      <c r="BH140" s="132">
        <f t="shared" si="7"/>
        <v>0</v>
      </c>
      <c r="BI140" s="132">
        <f t="shared" si="8"/>
        <v>0</v>
      </c>
      <c r="BJ140" s="7" t="s">
        <v>46</v>
      </c>
      <c r="BK140" s="132">
        <f t="shared" si="9"/>
        <v>0</v>
      </c>
      <c r="BL140" s="7" t="s">
        <v>97</v>
      </c>
      <c r="BM140" s="131" t="s">
        <v>332</v>
      </c>
    </row>
    <row r="141" spans="2:65" s="1" customFormat="1" ht="16.5" customHeight="1">
      <c r="B141" s="14"/>
      <c r="C141" s="120" t="s">
        <v>121</v>
      </c>
      <c r="D141" s="120" t="s">
        <v>80</v>
      </c>
      <c r="E141" s="121" t="s">
        <v>116</v>
      </c>
      <c r="F141" s="122" t="s">
        <v>117</v>
      </c>
      <c r="G141" s="123" t="s">
        <v>111</v>
      </c>
      <c r="H141" s="124">
        <v>7</v>
      </c>
      <c r="I141" s="125"/>
      <c r="J141" s="126">
        <f t="shared" si="0"/>
        <v>0</v>
      </c>
      <c r="K141" s="122" t="s">
        <v>103</v>
      </c>
      <c r="L141" s="16"/>
      <c r="M141" s="127" t="s">
        <v>0</v>
      </c>
      <c r="N141" s="128" t="s">
        <v>27</v>
      </c>
      <c r="O141" s="23"/>
      <c r="P141" s="129">
        <f t="shared" si="1"/>
        <v>0</v>
      </c>
      <c r="Q141" s="129">
        <v>0</v>
      </c>
      <c r="R141" s="129">
        <f t="shared" si="2"/>
        <v>0</v>
      </c>
      <c r="S141" s="129">
        <v>0</v>
      </c>
      <c r="T141" s="130">
        <f t="shared" si="3"/>
        <v>0</v>
      </c>
      <c r="AR141" s="131" t="s">
        <v>97</v>
      </c>
      <c r="AT141" s="131" t="s">
        <v>80</v>
      </c>
      <c r="AU141" s="131" t="s">
        <v>47</v>
      </c>
      <c r="AY141" s="7" t="s">
        <v>76</v>
      </c>
      <c r="BE141" s="132">
        <f t="shared" si="4"/>
        <v>0</v>
      </c>
      <c r="BF141" s="132">
        <f t="shared" si="5"/>
        <v>0</v>
      </c>
      <c r="BG141" s="132">
        <f t="shared" si="6"/>
        <v>0</v>
      </c>
      <c r="BH141" s="132">
        <f t="shared" si="7"/>
        <v>0</v>
      </c>
      <c r="BI141" s="132">
        <f t="shared" si="8"/>
        <v>0</v>
      </c>
      <c r="BJ141" s="7" t="s">
        <v>46</v>
      </c>
      <c r="BK141" s="132">
        <f t="shared" si="9"/>
        <v>0</v>
      </c>
      <c r="BL141" s="7" t="s">
        <v>97</v>
      </c>
      <c r="BM141" s="131" t="s">
        <v>333</v>
      </c>
    </row>
    <row r="142" spans="2:65" s="1" customFormat="1" ht="16.5" customHeight="1">
      <c r="B142" s="14"/>
      <c r="C142" s="133" t="s">
        <v>132</v>
      </c>
      <c r="D142" s="133" t="s">
        <v>87</v>
      </c>
      <c r="E142" s="134" t="s">
        <v>119</v>
      </c>
      <c r="F142" s="135" t="s">
        <v>120</v>
      </c>
      <c r="G142" s="136" t="s">
        <v>111</v>
      </c>
      <c r="H142" s="137">
        <v>7</v>
      </c>
      <c r="I142" s="138"/>
      <c r="J142" s="139">
        <f t="shared" si="0"/>
        <v>0</v>
      </c>
      <c r="K142" s="135" t="s">
        <v>0</v>
      </c>
      <c r="L142" s="140"/>
      <c r="M142" s="141" t="s">
        <v>0</v>
      </c>
      <c r="N142" s="142" t="s">
        <v>27</v>
      </c>
      <c r="O142" s="23"/>
      <c r="P142" s="129">
        <f t="shared" si="1"/>
        <v>0</v>
      </c>
      <c r="Q142" s="129">
        <v>0</v>
      </c>
      <c r="R142" s="129">
        <f t="shared" si="2"/>
        <v>0</v>
      </c>
      <c r="S142" s="129">
        <v>0</v>
      </c>
      <c r="T142" s="130">
        <f t="shared" si="3"/>
        <v>0</v>
      </c>
      <c r="AR142" s="131" t="s">
        <v>100</v>
      </c>
      <c r="AT142" s="131" t="s">
        <v>87</v>
      </c>
      <c r="AU142" s="131" t="s">
        <v>47</v>
      </c>
      <c r="AY142" s="7" t="s">
        <v>76</v>
      </c>
      <c r="BE142" s="132">
        <f t="shared" si="4"/>
        <v>0</v>
      </c>
      <c r="BF142" s="132">
        <f t="shared" si="5"/>
        <v>0</v>
      </c>
      <c r="BG142" s="132">
        <f t="shared" si="6"/>
        <v>0</v>
      </c>
      <c r="BH142" s="132">
        <f t="shared" si="7"/>
        <v>0</v>
      </c>
      <c r="BI142" s="132">
        <f t="shared" si="8"/>
        <v>0</v>
      </c>
      <c r="BJ142" s="7" t="s">
        <v>46</v>
      </c>
      <c r="BK142" s="132">
        <f t="shared" si="9"/>
        <v>0</v>
      </c>
      <c r="BL142" s="7" t="s">
        <v>100</v>
      </c>
      <c r="BM142" s="131" t="s">
        <v>334</v>
      </c>
    </row>
    <row r="143" spans="2:65" s="1" customFormat="1" ht="24" customHeight="1">
      <c r="B143" s="14"/>
      <c r="C143" s="120" t="s">
        <v>135</v>
      </c>
      <c r="D143" s="120" t="s">
        <v>80</v>
      </c>
      <c r="E143" s="121" t="s">
        <v>122</v>
      </c>
      <c r="F143" s="122" t="s">
        <v>123</v>
      </c>
      <c r="G143" s="123" t="s">
        <v>111</v>
      </c>
      <c r="H143" s="124">
        <v>7</v>
      </c>
      <c r="I143" s="125"/>
      <c r="J143" s="126">
        <f t="shared" si="0"/>
        <v>0</v>
      </c>
      <c r="K143" s="122" t="s">
        <v>96</v>
      </c>
      <c r="L143" s="16"/>
      <c r="M143" s="127" t="s">
        <v>0</v>
      </c>
      <c r="N143" s="128" t="s">
        <v>27</v>
      </c>
      <c r="O143" s="23"/>
      <c r="P143" s="129">
        <f t="shared" si="1"/>
        <v>0</v>
      </c>
      <c r="Q143" s="129">
        <v>0</v>
      </c>
      <c r="R143" s="129">
        <f t="shared" si="2"/>
        <v>0</v>
      </c>
      <c r="S143" s="129">
        <v>0</v>
      </c>
      <c r="T143" s="130">
        <f t="shared" si="3"/>
        <v>0</v>
      </c>
      <c r="AR143" s="131" t="s">
        <v>97</v>
      </c>
      <c r="AT143" s="131" t="s">
        <v>80</v>
      </c>
      <c r="AU143" s="131" t="s">
        <v>47</v>
      </c>
      <c r="AY143" s="7" t="s">
        <v>76</v>
      </c>
      <c r="BE143" s="132">
        <f t="shared" si="4"/>
        <v>0</v>
      </c>
      <c r="BF143" s="132">
        <f t="shared" si="5"/>
        <v>0</v>
      </c>
      <c r="BG143" s="132">
        <f t="shared" si="6"/>
        <v>0</v>
      </c>
      <c r="BH143" s="132">
        <f t="shared" si="7"/>
        <v>0</v>
      </c>
      <c r="BI143" s="132">
        <f t="shared" si="8"/>
        <v>0</v>
      </c>
      <c r="BJ143" s="7" t="s">
        <v>46</v>
      </c>
      <c r="BK143" s="132">
        <f t="shared" si="9"/>
        <v>0</v>
      </c>
      <c r="BL143" s="7" t="s">
        <v>97</v>
      </c>
      <c r="BM143" s="131" t="s">
        <v>335</v>
      </c>
    </row>
    <row r="144" spans="2:65" s="1" customFormat="1" ht="24" customHeight="1">
      <c r="B144" s="14"/>
      <c r="C144" s="120" t="s">
        <v>137</v>
      </c>
      <c r="D144" s="120" t="s">
        <v>80</v>
      </c>
      <c r="E144" s="121" t="s">
        <v>125</v>
      </c>
      <c r="F144" s="122" t="s">
        <v>126</v>
      </c>
      <c r="G144" s="123" t="s">
        <v>111</v>
      </c>
      <c r="H144" s="124">
        <v>1</v>
      </c>
      <c r="I144" s="125"/>
      <c r="J144" s="126">
        <f t="shared" si="0"/>
        <v>0</v>
      </c>
      <c r="K144" s="122" t="s">
        <v>84</v>
      </c>
      <c r="L144" s="16"/>
      <c r="M144" s="127" t="s">
        <v>0</v>
      </c>
      <c r="N144" s="128" t="s">
        <v>27</v>
      </c>
      <c r="O144" s="23"/>
      <c r="P144" s="129">
        <f t="shared" si="1"/>
        <v>0</v>
      </c>
      <c r="Q144" s="129">
        <v>0</v>
      </c>
      <c r="R144" s="129">
        <f t="shared" si="2"/>
        <v>0</v>
      </c>
      <c r="S144" s="129">
        <v>0</v>
      </c>
      <c r="T144" s="130">
        <f t="shared" si="3"/>
        <v>0</v>
      </c>
      <c r="AR144" s="131" t="s">
        <v>97</v>
      </c>
      <c r="AT144" s="131" t="s">
        <v>80</v>
      </c>
      <c r="AU144" s="131" t="s">
        <v>47</v>
      </c>
      <c r="AY144" s="7" t="s">
        <v>76</v>
      </c>
      <c r="BE144" s="132">
        <f t="shared" si="4"/>
        <v>0</v>
      </c>
      <c r="BF144" s="132">
        <f t="shared" si="5"/>
        <v>0</v>
      </c>
      <c r="BG144" s="132">
        <f t="shared" si="6"/>
        <v>0</v>
      </c>
      <c r="BH144" s="132">
        <f t="shared" si="7"/>
        <v>0</v>
      </c>
      <c r="BI144" s="132">
        <f t="shared" si="8"/>
        <v>0</v>
      </c>
      <c r="BJ144" s="7" t="s">
        <v>46</v>
      </c>
      <c r="BK144" s="132">
        <f t="shared" si="9"/>
        <v>0</v>
      </c>
      <c r="BL144" s="7" t="s">
        <v>97</v>
      </c>
      <c r="BM144" s="131" t="s">
        <v>336</v>
      </c>
    </row>
    <row r="145" spans="2:65" s="1" customFormat="1" ht="24" customHeight="1">
      <c r="B145" s="14"/>
      <c r="C145" s="133" t="s">
        <v>141</v>
      </c>
      <c r="D145" s="133" t="s">
        <v>87</v>
      </c>
      <c r="E145" s="134" t="s">
        <v>128</v>
      </c>
      <c r="F145" s="135" t="s">
        <v>337</v>
      </c>
      <c r="G145" s="136" t="s">
        <v>111</v>
      </c>
      <c r="H145" s="137">
        <v>1</v>
      </c>
      <c r="I145" s="138"/>
      <c r="J145" s="139">
        <f t="shared" si="0"/>
        <v>0</v>
      </c>
      <c r="K145" s="135" t="s">
        <v>84</v>
      </c>
      <c r="L145" s="140"/>
      <c r="M145" s="141" t="s">
        <v>0</v>
      </c>
      <c r="N145" s="142" t="s">
        <v>27</v>
      </c>
      <c r="O145" s="23"/>
      <c r="P145" s="129">
        <f t="shared" si="1"/>
        <v>0</v>
      </c>
      <c r="Q145" s="129">
        <v>0.005</v>
      </c>
      <c r="R145" s="129">
        <f t="shared" si="2"/>
        <v>0.005</v>
      </c>
      <c r="S145" s="129">
        <v>0</v>
      </c>
      <c r="T145" s="130">
        <f t="shared" si="3"/>
        <v>0</v>
      </c>
      <c r="AR145" s="131" t="s">
        <v>100</v>
      </c>
      <c r="AT145" s="131" t="s">
        <v>87</v>
      </c>
      <c r="AU145" s="131" t="s">
        <v>47</v>
      </c>
      <c r="AY145" s="7" t="s">
        <v>76</v>
      </c>
      <c r="BE145" s="132">
        <f t="shared" si="4"/>
        <v>0</v>
      </c>
      <c r="BF145" s="132">
        <f t="shared" si="5"/>
        <v>0</v>
      </c>
      <c r="BG145" s="132">
        <f t="shared" si="6"/>
        <v>0</v>
      </c>
      <c r="BH145" s="132">
        <f t="shared" si="7"/>
        <v>0</v>
      </c>
      <c r="BI145" s="132">
        <f t="shared" si="8"/>
        <v>0</v>
      </c>
      <c r="BJ145" s="7" t="s">
        <v>46</v>
      </c>
      <c r="BK145" s="132">
        <f t="shared" si="9"/>
        <v>0</v>
      </c>
      <c r="BL145" s="7" t="s">
        <v>100</v>
      </c>
      <c r="BM145" s="131" t="s">
        <v>338</v>
      </c>
    </row>
    <row r="146" spans="2:65" s="1" customFormat="1" ht="16.5" customHeight="1">
      <c r="B146" s="14"/>
      <c r="C146" s="133" t="s">
        <v>144</v>
      </c>
      <c r="D146" s="133" t="s">
        <v>87</v>
      </c>
      <c r="E146" s="134" t="s">
        <v>130</v>
      </c>
      <c r="F146" s="135" t="s">
        <v>131</v>
      </c>
      <c r="G146" s="136" t="s">
        <v>111</v>
      </c>
      <c r="H146" s="137">
        <v>6</v>
      </c>
      <c r="I146" s="138"/>
      <c r="J146" s="139">
        <f t="shared" si="0"/>
        <v>0</v>
      </c>
      <c r="K146" s="135" t="s">
        <v>0</v>
      </c>
      <c r="L146" s="140"/>
      <c r="M146" s="141" t="s">
        <v>0</v>
      </c>
      <c r="N146" s="142" t="s">
        <v>27</v>
      </c>
      <c r="O146" s="23"/>
      <c r="P146" s="129">
        <f t="shared" si="1"/>
        <v>0</v>
      </c>
      <c r="Q146" s="129">
        <v>3E-05</v>
      </c>
      <c r="R146" s="129">
        <f t="shared" si="2"/>
        <v>0.00018</v>
      </c>
      <c r="S146" s="129">
        <v>0</v>
      </c>
      <c r="T146" s="130">
        <f t="shared" si="3"/>
        <v>0</v>
      </c>
      <c r="AR146" s="131" t="s">
        <v>100</v>
      </c>
      <c r="AT146" s="131" t="s">
        <v>87</v>
      </c>
      <c r="AU146" s="131" t="s">
        <v>47</v>
      </c>
      <c r="AY146" s="7" t="s">
        <v>76</v>
      </c>
      <c r="BE146" s="132">
        <f t="shared" si="4"/>
        <v>0</v>
      </c>
      <c r="BF146" s="132">
        <f t="shared" si="5"/>
        <v>0</v>
      </c>
      <c r="BG146" s="132">
        <f t="shared" si="6"/>
        <v>0</v>
      </c>
      <c r="BH146" s="132">
        <f t="shared" si="7"/>
        <v>0</v>
      </c>
      <c r="BI146" s="132">
        <f t="shared" si="8"/>
        <v>0</v>
      </c>
      <c r="BJ146" s="7" t="s">
        <v>46</v>
      </c>
      <c r="BK146" s="132">
        <f t="shared" si="9"/>
        <v>0</v>
      </c>
      <c r="BL146" s="7" t="s">
        <v>100</v>
      </c>
      <c r="BM146" s="131" t="s">
        <v>339</v>
      </c>
    </row>
    <row r="147" spans="2:65" s="1" customFormat="1" ht="24" customHeight="1">
      <c r="B147" s="14"/>
      <c r="C147" s="120" t="s">
        <v>3</v>
      </c>
      <c r="D147" s="120" t="s">
        <v>80</v>
      </c>
      <c r="E147" s="121" t="s">
        <v>133</v>
      </c>
      <c r="F147" s="122" t="s">
        <v>134</v>
      </c>
      <c r="G147" s="123" t="s">
        <v>111</v>
      </c>
      <c r="H147" s="124">
        <v>7</v>
      </c>
      <c r="I147" s="125"/>
      <c r="J147" s="126">
        <f t="shared" si="0"/>
        <v>0</v>
      </c>
      <c r="K147" s="122" t="s">
        <v>96</v>
      </c>
      <c r="L147" s="16"/>
      <c r="M147" s="127" t="s">
        <v>0</v>
      </c>
      <c r="N147" s="128" t="s">
        <v>27</v>
      </c>
      <c r="O147" s="23"/>
      <c r="P147" s="129">
        <f t="shared" si="1"/>
        <v>0</v>
      </c>
      <c r="Q147" s="129">
        <v>0</v>
      </c>
      <c r="R147" s="129">
        <f t="shared" si="2"/>
        <v>0</v>
      </c>
      <c r="S147" s="129">
        <v>0</v>
      </c>
      <c r="T147" s="130">
        <f t="shared" si="3"/>
        <v>0</v>
      </c>
      <c r="AR147" s="131" t="s">
        <v>97</v>
      </c>
      <c r="AT147" s="131" t="s">
        <v>80</v>
      </c>
      <c r="AU147" s="131" t="s">
        <v>47</v>
      </c>
      <c r="AY147" s="7" t="s">
        <v>76</v>
      </c>
      <c r="BE147" s="132">
        <f t="shared" si="4"/>
        <v>0</v>
      </c>
      <c r="BF147" s="132">
        <f t="shared" si="5"/>
        <v>0</v>
      </c>
      <c r="BG147" s="132">
        <f t="shared" si="6"/>
        <v>0</v>
      </c>
      <c r="BH147" s="132">
        <f t="shared" si="7"/>
        <v>0</v>
      </c>
      <c r="BI147" s="132">
        <f t="shared" si="8"/>
        <v>0</v>
      </c>
      <c r="BJ147" s="7" t="s">
        <v>46</v>
      </c>
      <c r="BK147" s="132">
        <f t="shared" si="9"/>
        <v>0</v>
      </c>
      <c r="BL147" s="7" t="s">
        <v>97</v>
      </c>
      <c r="BM147" s="131" t="s">
        <v>340</v>
      </c>
    </row>
    <row r="148" spans="2:65" s="1" customFormat="1" ht="16.5" customHeight="1">
      <c r="B148" s="14"/>
      <c r="C148" s="133" t="s">
        <v>85</v>
      </c>
      <c r="D148" s="133" t="s">
        <v>87</v>
      </c>
      <c r="E148" s="134" t="s">
        <v>136</v>
      </c>
      <c r="F148" s="135" t="s">
        <v>341</v>
      </c>
      <c r="G148" s="136" t="s">
        <v>111</v>
      </c>
      <c r="H148" s="137">
        <v>7</v>
      </c>
      <c r="I148" s="138"/>
      <c r="J148" s="139">
        <f t="shared" si="0"/>
        <v>0</v>
      </c>
      <c r="K148" s="135" t="s">
        <v>0</v>
      </c>
      <c r="L148" s="140"/>
      <c r="M148" s="141" t="s">
        <v>0</v>
      </c>
      <c r="N148" s="142" t="s">
        <v>27</v>
      </c>
      <c r="O148" s="23"/>
      <c r="P148" s="129">
        <f t="shared" si="1"/>
        <v>0</v>
      </c>
      <c r="Q148" s="129">
        <v>0</v>
      </c>
      <c r="R148" s="129">
        <f t="shared" si="2"/>
        <v>0</v>
      </c>
      <c r="S148" s="129">
        <v>0</v>
      </c>
      <c r="T148" s="130">
        <f t="shared" si="3"/>
        <v>0</v>
      </c>
      <c r="AR148" s="131" t="s">
        <v>100</v>
      </c>
      <c r="AT148" s="131" t="s">
        <v>87</v>
      </c>
      <c r="AU148" s="131" t="s">
        <v>47</v>
      </c>
      <c r="AY148" s="7" t="s">
        <v>76</v>
      </c>
      <c r="BE148" s="132">
        <f t="shared" si="4"/>
        <v>0</v>
      </c>
      <c r="BF148" s="132">
        <f t="shared" si="5"/>
        <v>0</v>
      </c>
      <c r="BG148" s="132">
        <f t="shared" si="6"/>
        <v>0</v>
      </c>
      <c r="BH148" s="132">
        <f t="shared" si="7"/>
        <v>0</v>
      </c>
      <c r="BI148" s="132">
        <f t="shared" si="8"/>
        <v>0</v>
      </c>
      <c r="BJ148" s="7" t="s">
        <v>46</v>
      </c>
      <c r="BK148" s="132">
        <f t="shared" si="9"/>
        <v>0</v>
      </c>
      <c r="BL148" s="7" t="s">
        <v>100</v>
      </c>
      <c r="BM148" s="131" t="s">
        <v>342</v>
      </c>
    </row>
    <row r="149" spans="2:65" s="1" customFormat="1" ht="16.5" customHeight="1">
      <c r="B149" s="14"/>
      <c r="C149" s="133" t="s">
        <v>152</v>
      </c>
      <c r="D149" s="133" t="s">
        <v>87</v>
      </c>
      <c r="E149" s="134" t="s">
        <v>138</v>
      </c>
      <c r="F149" s="135" t="s">
        <v>139</v>
      </c>
      <c r="G149" s="136" t="s">
        <v>111</v>
      </c>
      <c r="H149" s="137">
        <v>7</v>
      </c>
      <c r="I149" s="138"/>
      <c r="J149" s="139">
        <f t="shared" si="0"/>
        <v>0</v>
      </c>
      <c r="K149" s="135" t="s">
        <v>0</v>
      </c>
      <c r="L149" s="140"/>
      <c r="M149" s="141" t="s">
        <v>0</v>
      </c>
      <c r="N149" s="142" t="s">
        <v>27</v>
      </c>
      <c r="O149" s="23"/>
      <c r="P149" s="129">
        <f t="shared" si="1"/>
        <v>0</v>
      </c>
      <c r="Q149" s="129">
        <v>0</v>
      </c>
      <c r="R149" s="129">
        <f t="shared" si="2"/>
        <v>0</v>
      </c>
      <c r="S149" s="129">
        <v>0</v>
      </c>
      <c r="T149" s="130">
        <f t="shared" si="3"/>
        <v>0</v>
      </c>
      <c r="AR149" s="131" t="s">
        <v>140</v>
      </c>
      <c r="AT149" s="131" t="s">
        <v>87</v>
      </c>
      <c r="AU149" s="131" t="s">
        <v>47</v>
      </c>
      <c r="AY149" s="7" t="s">
        <v>76</v>
      </c>
      <c r="BE149" s="132">
        <f t="shared" si="4"/>
        <v>0</v>
      </c>
      <c r="BF149" s="132">
        <f t="shared" si="5"/>
        <v>0</v>
      </c>
      <c r="BG149" s="132">
        <f t="shared" si="6"/>
        <v>0</v>
      </c>
      <c r="BH149" s="132">
        <f t="shared" si="7"/>
        <v>0</v>
      </c>
      <c r="BI149" s="132">
        <f t="shared" si="8"/>
        <v>0</v>
      </c>
      <c r="BJ149" s="7" t="s">
        <v>46</v>
      </c>
      <c r="BK149" s="132">
        <f t="shared" si="9"/>
        <v>0</v>
      </c>
      <c r="BL149" s="7" t="s">
        <v>97</v>
      </c>
      <c r="BM149" s="131" t="s">
        <v>343</v>
      </c>
    </row>
    <row r="150" spans="2:65" s="1" customFormat="1" ht="16.5" customHeight="1">
      <c r="B150" s="14"/>
      <c r="C150" s="120" t="s">
        <v>155</v>
      </c>
      <c r="D150" s="120" t="s">
        <v>80</v>
      </c>
      <c r="E150" s="121" t="s">
        <v>142</v>
      </c>
      <c r="F150" s="122" t="s">
        <v>143</v>
      </c>
      <c r="G150" s="123" t="s">
        <v>111</v>
      </c>
      <c r="H150" s="124">
        <v>7</v>
      </c>
      <c r="I150" s="125"/>
      <c r="J150" s="126">
        <f t="shared" si="0"/>
        <v>0</v>
      </c>
      <c r="K150" s="122" t="s">
        <v>103</v>
      </c>
      <c r="L150" s="16"/>
      <c r="M150" s="127" t="s">
        <v>0</v>
      </c>
      <c r="N150" s="128" t="s">
        <v>27</v>
      </c>
      <c r="O150" s="23"/>
      <c r="P150" s="129">
        <f t="shared" si="1"/>
        <v>0</v>
      </c>
      <c r="Q150" s="129">
        <v>0</v>
      </c>
      <c r="R150" s="129">
        <f t="shared" si="2"/>
        <v>0</v>
      </c>
      <c r="S150" s="129">
        <v>0</v>
      </c>
      <c r="T150" s="130">
        <f t="shared" si="3"/>
        <v>0</v>
      </c>
      <c r="AR150" s="131" t="s">
        <v>97</v>
      </c>
      <c r="AT150" s="131" t="s">
        <v>80</v>
      </c>
      <c r="AU150" s="131" t="s">
        <v>47</v>
      </c>
      <c r="AY150" s="7" t="s">
        <v>76</v>
      </c>
      <c r="BE150" s="132">
        <f t="shared" si="4"/>
        <v>0</v>
      </c>
      <c r="BF150" s="132">
        <f t="shared" si="5"/>
        <v>0</v>
      </c>
      <c r="BG150" s="132">
        <f t="shared" si="6"/>
        <v>0</v>
      </c>
      <c r="BH150" s="132">
        <f t="shared" si="7"/>
        <v>0</v>
      </c>
      <c r="BI150" s="132">
        <f t="shared" si="8"/>
        <v>0</v>
      </c>
      <c r="BJ150" s="7" t="s">
        <v>46</v>
      </c>
      <c r="BK150" s="132">
        <f t="shared" si="9"/>
        <v>0</v>
      </c>
      <c r="BL150" s="7" t="s">
        <v>97</v>
      </c>
      <c r="BM150" s="131" t="s">
        <v>344</v>
      </c>
    </row>
    <row r="151" spans="2:65" s="1" customFormat="1" ht="24" customHeight="1">
      <c r="B151" s="14"/>
      <c r="C151" s="133" t="s">
        <v>161</v>
      </c>
      <c r="D151" s="133" t="s">
        <v>87</v>
      </c>
      <c r="E151" s="134" t="s">
        <v>146</v>
      </c>
      <c r="F151" s="135" t="s">
        <v>147</v>
      </c>
      <c r="G151" s="136" t="s">
        <v>111</v>
      </c>
      <c r="H151" s="137">
        <v>7</v>
      </c>
      <c r="I151" s="138"/>
      <c r="J151" s="139">
        <f t="shared" si="0"/>
        <v>0</v>
      </c>
      <c r="K151" s="135" t="s">
        <v>0</v>
      </c>
      <c r="L151" s="140"/>
      <c r="M151" s="141" t="s">
        <v>0</v>
      </c>
      <c r="N151" s="142" t="s">
        <v>27</v>
      </c>
      <c r="O151" s="23"/>
      <c r="P151" s="129">
        <f t="shared" si="1"/>
        <v>0</v>
      </c>
      <c r="Q151" s="129">
        <v>0.062</v>
      </c>
      <c r="R151" s="129">
        <f t="shared" si="2"/>
        <v>0.434</v>
      </c>
      <c r="S151" s="129">
        <v>0</v>
      </c>
      <c r="T151" s="130">
        <f t="shared" si="3"/>
        <v>0</v>
      </c>
      <c r="AR151" s="131" t="s">
        <v>100</v>
      </c>
      <c r="AT151" s="131" t="s">
        <v>87</v>
      </c>
      <c r="AU151" s="131" t="s">
        <v>47</v>
      </c>
      <c r="AY151" s="7" t="s">
        <v>76</v>
      </c>
      <c r="BE151" s="132">
        <f t="shared" si="4"/>
        <v>0</v>
      </c>
      <c r="BF151" s="132">
        <f t="shared" si="5"/>
        <v>0</v>
      </c>
      <c r="BG151" s="132">
        <f t="shared" si="6"/>
        <v>0</v>
      </c>
      <c r="BH151" s="132">
        <f t="shared" si="7"/>
        <v>0</v>
      </c>
      <c r="BI151" s="132">
        <f t="shared" si="8"/>
        <v>0</v>
      </c>
      <c r="BJ151" s="7" t="s">
        <v>46</v>
      </c>
      <c r="BK151" s="132">
        <f t="shared" si="9"/>
        <v>0</v>
      </c>
      <c r="BL151" s="7" t="s">
        <v>100</v>
      </c>
      <c r="BM151" s="131" t="s">
        <v>345</v>
      </c>
    </row>
    <row r="152" spans="2:65" s="1" customFormat="1" ht="16.5" customHeight="1">
      <c r="B152" s="14"/>
      <c r="C152" s="120" t="s">
        <v>2</v>
      </c>
      <c r="D152" s="120" t="s">
        <v>80</v>
      </c>
      <c r="E152" s="121" t="s">
        <v>148</v>
      </c>
      <c r="F152" s="122" t="s">
        <v>149</v>
      </c>
      <c r="G152" s="123" t="s">
        <v>111</v>
      </c>
      <c r="H152" s="124">
        <v>7</v>
      </c>
      <c r="I152" s="125"/>
      <c r="J152" s="126">
        <f t="shared" si="0"/>
        <v>0</v>
      </c>
      <c r="K152" s="122" t="s">
        <v>103</v>
      </c>
      <c r="L152" s="16"/>
      <c r="M152" s="127" t="s">
        <v>0</v>
      </c>
      <c r="N152" s="128" t="s">
        <v>27</v>
      </c>
      <c r="O152" s="23"/>
      <c r="P152" s="129">
        <f t="shared" si="1"/>
        <v>0</v>
      </c>
      <c r="Q152" s="129">
        <v>0</v>
      </c>
      <c r="R152" s="129">
        <f t="shared" si="2"/>
        <v>0</v>
      </c>
      <c r="S152" s="129">
        <v>0</v>
      </c>
      <c r="T152" s="130">
        <f t="shared" si="3"/>
        <v>0</v>
      </c>
      <c r="AR152" s="131" t="s">
        <v>97</v>
      </c>
      <c r="AT152" s="131" t="s">
        <v>80</v>
      </c>
      <c r="AU152" s="131" t="s">
        <v>47</v>
      </c>
      <c r="AY152" s="7" t="s">
        <v>76</v>
      </c>
      <c r="BE152" s="132">
        <f t="shared" si="4"/>
        <v>0</v>
      </c>
      <c r="BF152" s="132">
        <f t="shared" si="5"/>
        <v>0</v>
      </c>
      <c r="BG152" s="132">
        <f t="shared" si="6"/>
        <v>0</v>
      </c>
      <c r="BH152" s="132">
        <f t="shared" si="7"/>
        <v>0</v>
      </c>
      <c r="BI152" s="132">
        <f t="shared" si="8"/>
        <v>0</v>
      </c>
      <c r="BJ152" s="7" t="s">
        <v>46</v>
      </c>
      <c r="BK152" s="132">
        <f t="shared" si="9"/>
        <v>0</v>
      </c>
      <c r="BL152" s="7" t="s">
        <v>97</v>
      </c>
      <c r="BM152" s="131" t="s">
        <v>346</v>
      </c>
    </row>
    <row r="153" spans="2:65" s="1" customFormat="1" ht="16.5" customHeight="1">
      <c r="B153" s="14"/>
      <c r="C153" s="133" t="s">
        <v>166</v>
      </c>
      <c r="D153" s="133" t="s">
        <v>87</v>
      </c>
      <c r="E153" s="134" t="s">
        <v>150</v>
      </c>
      <c r="F153" s="135" t="s">
        <v>151</v>
      </c>
      <c r="G153" s="136" t="s">
        <v>111</v>
      </c>
      <c r="H153" s="137">
        <v>7</v>
      </c>
      <c r="I153" s="138"/>
      <c r="J153" s="139">
        <f t="shared" si="0"/>
        <v>0</v>
      </c>
      <c r="K153" s="135" t="s">
        <v>0</v>
      </c>
      <c r="L153" s="140"/>
      <c r="M153" s="141" t="s">
        <v>0</v>
      </c>
      <c r="N153" s="142" t="s">
        <v>27</v>
      </c>
      <c r="O153" s="23"/>
      <c r="P153" s="129">
        <f t="shared" si="1"/>
        <v>0</v>
      </c>
      <c r="Q153" s="129">
        <v>0</v>
      </c>
      <c r="R153" s="129">
        <f t="shared" si="2"/>
        <v>0</v>
      </c>
      <c r="S153" s="129">
        <v>0</v>
      </c>
      <c r="T153" s="130">
        <f t="shared" si="3"/>
        <v>0</v>
      </c>
      <c r="AR153" s="131" t="s">
        <v>100</v>
      </c>
      <c r="AT153" s="131" t="s">
        <v>87</v>
      </c>
      <c r="AU153" s="131" t="s">
        <v>47</v>
      </c>
      <c r="AY153" s="7" t="s">
        <v>76</v>
      </c>
      <c r="BE153" s="132">
        <f t="shared" si="4"/>
        <v>0</v>
      </c>
      <c r="BF153" s="132">
        <f t="shared" si="5"/>
        <v>0</v>
      </c>
      <c r="BG153" s="132">
        <f t="shared" si="6"/>
        <v>0</v>
      </c>
      <c r="BH153" s="132">
        <f t="shared" si="7"/>
        <v>0</v>
      </c>
      <c r="BI153" s="132">
        <f t="shared" si="8"/>
        <v>0</v>
      </c>
      <c r="BJ153" s="7" t="s">
        <v>46</v>
      </c>
      <c r="BK153" s="132">
        <f t="shared" si="9"/>
        <v>0</v>
      </c>
      <c r="BL153" s="7" t="s">
        <v>100</v>
      </c>
      <c r="BM153" s="131" t="s">
        <v>347</v>
      </c>
    </row>
    <row r="154" spans="2:65" s="1" customFormat="1" ht="24" customHeight="1">
      <c r="B154" s="14"/>
      <c r="C154" s="120" t="s">
        <v>169</v>
      </c>
      <c r="D154" s="120" t="s">
        <v>80</v>
      </c>
      <c r="E154" s="121" t="s">
        <v>153</v>
      </c>
      <c r="F154" s="122" t="s">
        <v>154</v>
      </c>
      <c r="G154" s="123" t="s">
        <v>83</v>
      </c>
      <c r="H154" s="124">
        <v>295</v>
      </c>
      <c r="I154" s="125"/>
      <c r="J154" s="126">
        <f t="shared" si="0"/>
        <v>0</v>
      </c>
      <c r="K154" s="122" t="s">
        <v>96</v>
      </c>
      <c r="L154" s="16"/>
      <c r="M154" s="127" t="s">
        <v>0</v>
      </c>
      <c r="N154" s="128" t="s">
        <v>27</v>
      </c>
      <c r="O154" s="23"/>
      <c r="P154" s="129">
        <f t="shared" si="1"/>
        <v>0</v>
      </c>
      <c r="Q154" s="129">
        <v>0</v>
      </c>
      <c r="R154" s="129">
        <f t="shared" si="2"/>
        <v>0</v>
      </c>
      <c r="S154" s="129">
        <v>0</v>
      </c>
      <c r="T154" s="130">
        <f t="shared" si="3"/>
        <v>0</v>
      </c>
      <c r="AR154" s="131" t="s">
        <v>97</v>
      </c>
      <c r="AT154" s="131" t="s">
        <v>80</v>
      </c>
      <c r="AU154" s="131" t="s">
        <v>47</v>
      </c>
      <c r="AY154" s="7" t="s">
        <v>76</v>
      </c>
      <c r="BE154" s="132">
        <f t="shared" si="4"/>
        <v>0</v>
      </c>
      <c r="BF154" s="132">
        <f t="shared" si="5"/>
        <v>0</v>
      </c>
      <c r="BG154" s="132">
        <f t="shared" si="6"/>
        <v>0</v>
      </c>
      <c r="BH154" s="132">
        <f t="shared" si="7"/>
        <v>0</v>
      </c>
      <c r="BI154" s="132">
        <f t="shared" si="8"/>
        <v>0</v>
      </c>
      <c r="BJ154" s="7" t="s">
        <v>46</v>
      </c>
      <c r="BK154" s="132">
        <f t="shared" si="9"/>
        <v>0</v>
      </c>
      <c r="BL154" s="7" t="s">
        <v>97</v>
      </c>
      <c r="BM154" s="131" t="s">
        <v>348</v>
      </c>
    </row>
    <row r="155" spans="2:65" s="1" customFormat="1" ht="16.5" customHeight="1">
      <c r="B155" s="14"/>
      <c r="C155" s="133" t="s">
        <v>172</v>
      </c>
      <c r="D155" s="133" t="s">
        <v>87</v>
      </c>
      <c r="E155" s="134" t="s">
        <v>156</v>
      </c>
      <c r="F155" s="135" t="s">
        <v>157</v>
      </c>
      <c r="G155" s="136" t="s">
        <v>83</v>
      </c>
      <c r="H155" s="137">
        <v>295</v>
      </c>
      <c r="I155" s="138"/>
      <c r="J155" s="139">
        <f t="shared" si="0"/>
        <v>0</v>
      </c>
      <c r="K155" s="135" t="s">
        <v>96</v>
      </c>
      <c r="L155" s="140"/>
      <c r="M155" s="141" t="s">
        <v>0</v>
      </c>
      <c r="N155" s="142" t="s">
        <v>27</v>
      </c>
      <c r="O155" s="23"/>
      <c r="P155" s="129">
        <f t="shared" si="1"/>
        <v>0</v>
      </c>
      <c r="Q155" s="129">
        <v>0.001</v>
      </c>
      <c r="R155" s="129">
        <f t="shared" si="2"/>
        <v>0.295</v>
      </c>
      <c r="S155" s="129">
        <v>0</v>
      </c>
      <c r="T155" s="130">
        <f t="shared" si="3"/>
        <v>0</v>
      </c>
      <c r="AR155" s="131" t="s">
        <v>100</v>
      </c>
      <c r="AT155" s="131" t="s">
        <v>87</v>
      </c>
      <c r="AU155" s="131" t="s">
        <v>47</v>
      </c>
      <c r="AY155" s="7" t="s">
        <v>76</v>
      </c>
      <c r="BE155" s="132">
        <f t="shared" si="4"/>
        <v>0</v>
      </c>
      <c r="BF155" s="132">
        <f t="shared" si="5"/>
        <v>0</v>
      </c>
      <c r="BG155" s="132">
        <f t="shared" si="6"/>
        <v>0</v>
      </c>
      <c r="BH155" s="132">
        <f t="shared" si="7"/>
        <v>0</v>
      </c>
      <c r="BI155" s="132">
        <f t="shared" si="8"/>
        <v>0</v>
      </c>
      <c r="BJ155" s="7" t="s">
        <v>46</v>
      </c>
      <c r="BK155" s="132">
        <f t="shared" si="9"/>
        <v>0</v>
      </c>
      <c r="BL155" s="7" t="s">
        <v>100</v>
      </c>
      <c r="BM155" s="131" t="s">
        <v>349</v>
      </c>
    </row>
    <row r="156" spans="2:65" s="1" customFormat="1" ht="24" customHeight="1">
      <c r="B156" s="14"/>
      <c r="C156" s="120" t="s">
        <v>175</v>
      </c>
      <c r="D156" s="120" t="s">
        <v>80</v>
      </c>
      <c r="E156" s="121" t="s">
        <v>159</v>
      </c>
      <c r="F156" s="122" t="s">
        <v>160</v>
      </c>
      <c r="G156" s="123" t="s">
        <v>111</v>
      </c>
      <c r="H156" s="124">
        <v>7</v>
      </c>
      <c r="I156" s="125"/>
      <c r="J156" s="126">
        <f t="shared" si="0"/>
        <v>0</v>
      </c>
      <c r="K156" s="122" t="s">
        <v>96</v>
      </c>
      <c r="L156" s="16"/>
      <c r="M156" s="127" t="s">
        <v>0</v>
      </c>
      <c r="N156" s="128" t="s">
        <v>27</v>
      </c>
      <c r="O156" s="23"/>
      <c r="P156" s="129">
        <f t="shared" si="1"/>
        <v>0</v>
      </c>
      <c r="Q156" s="129">
        <v>0</v>
      </c>
      <c r="R156" s="129">
        <f t="shared" si="2"/>
        <v>0</v>
      </c>
      <c r="S156" s="129">
        <v>0</v>
      </c>
      <c r="T156" s="130">
        <f t="shared" si="3"/>
        <v>0</v>
      </c>
      <c r="AR156" s="131" t="s">
        <v>97</v>
      </c>
      <c r="AT156" s="131" t="s">
        <v>80</v>
      </c>
      <c r="AU156" s="131" t="s">
        <v>47</v>
      </c>
      <c r="AY156" s="7" t="s">
        <v>76</v>
      </c>
      <c r="BE156" s="132">
        <f t="shared" si="4"/>
        <v>0</v>
      </c>
      <c r="BF156" s="132">
        <f t="shared" si="5"/>
        <v>0</v>
      </c>
      <c r="BG156" s="132">
        <f t="shared" si="6"/>
        <v>0</v>
      </c>
      <c r="BH156" s="132">
        <f t="shared" si="7"/>
        <v>0</v>
      </c>
      <c r="BI156" s="132">
        <f t="shared" si="8"/>
        <v>0</v>
      </c>
      <c r="BJ156" s="7" t="s">
        <v>46</v>
      </c>
      <c r="BK156" s="132">
        <f t="shared" si="9"/>
        <v>0</v>
      </c>
      <c r="BL156" s="7" t="s">
        <v>97</v>
      </c>
      <c r="BM156" s="131" t="s">
        <v>350</v>
      </c>
    </row>
    <row r="157" spans="2:65" s="1" customFormat="1" ht="16.5" customHeight="1">
      <c r="B157" s="14"/>
      <c r="C157" s="133" t="s">
        <v>351</v>
      </c>
      <c r="D157" s="133" t="s">
        <v>87</v>
      </c>
      <c r="E157" s="134" t="s">
        <v>162</v>
      </c>
      <c r="F157" s="135" t="s">
        <v>163</v>
      </c>
      <c r="G157" s="136" t="s">
        <v>111</v>
      </c>
      <c r="H157" s="137">
        <v>7</v>
      </c>
      <c r="I157" s="138"/>
      <c r="J157" s="139">
        <f t="shared" si="0"/>
        <v>0</v>
      </c>
      <c r="K157" s="135" t="s">
        <v>96</v>
      </c>
      <c r="L157" s="140"/>
      <c r="M157" s="141" t="s">
        <v>0</v>
      </c>
      <c r="N157" s="142" t="s">
        <v>27</v>
      </c>
      <c r="O157" s="23"/>
      <c r="P157" s="129">
        <f t="shared" si="1"/>
        <v>0</v>
      </c>
      <c r="Q157" s="129">
        <v>0.00016</v>
      </c>
      <c r="R157" s="129">
        <f t="shared" si="2"/>
        <v>0.0011200000000000001</v>
      </c>
      <c r="S157" s="129">
        <v>0</v>
      </c>
      <c r="T157" s="130">
        <f t="shared" si="3"/>
        <v>0</v>
      </c>
      <c r="AR157" s="131" t="s">
        <v>100</v>
      </c>
      <c r="AT157" s="131" t="s">
        <v>87</v>
      </c>
      <c r="AU157" s="131" t="s">
        <v>47</v>
      </c>
      <c r="AY157" s="7" t="s">
        <v>76</v>
      </c>
      <c r="BE157" s="132">
        <f t="shared" si="4"/>
        <v>0</v>
      </c>
      <c r="BF157" s="132">
        <f t="shared" si="5"/>
        <v>0</v>
      </c>
      <c r="BG157" s="132">
        <f t="shared" si="6"/>
        <v>0</v>
      </c>
      <c r="BH157" s="132">
        <f t="shared" si="7"/>
        <v>0</v>
      </c>
      <c r="BI157" s="132">
        <f t="shared" si="8"/>
        <v>0</v>
      </c>
      <c r="BJ157" s="7" t="s">
        <v>46</v>
      </c>
      <c r="BK157" s="132">
        <f t="shared" si="9"/>
        <v>0</v>
      </c>
      <c r="BL157" s="7" t="s">
        <v>100</v>
      </c>
      <c r="BM157" s="131" t="s">
        <v>352</v>
      </c>
    </row>
    <row r="158" spans="2:65" s="1" customFormat="1" ht="24" customHeight="1">
      <c r="B158" s="14"/>
      <c r="C158" s="120" t="s">
        <v>353</v>
      </c>
      <c r="D158" s="120" t="s">
        <v>80</v>
      </c>
      <c r="E158" s="121" t="s">
        <v>164</v>
      </c>
      <c r="F158" s="122" t="s">
        <v>165</v>
      </c>
      <c r="G158" s="123" t="s">
        <v>111</v>
      </c>
      <c r="H158" s="124">
        <v>30</v>
      </c>
      <c r="I158" s="125"/>
      <c r="J158" s="126">
        <f t="shared" si="0"/>
        <v>0</v>
      </c>
      <c r="K158" s="122" t="s">
        <v>96</v>
      </c>
      <c r="L158" s="16"/>
      <c r="M158" s="127" t="s">
        <v>0</v>
      </c>
      <c r="N158" s="128" t="s">
        <v>27</v>
      </c>
      <c r="O158" s="23"/>
      <c r="P158" s="129">
        <f t="shared" si="1"/>
        <v>0</v>
      </c>
      <c r="Q158" s="129">
        <v>0</v>
      </c>
      <c r="R158" s="129">
        <f t="shared" si="2"/>
        <v>0</v>
      </c>
      <c r="S158" s="129">
        <v>0</v>
      </c>
      <c r="T158" s="130">
        <f t="shared" si="3"/>
        <v>0</v>
      </c>
      <c r="AR158" s="131" t="s">
        <v>97</v>
      </c>
      <c r="AT158" s="131" t="s">
        <v>80</v>
      </c>
      <c r="AU158" s="131" t="s">
        <v>47</v>
      </c>
      <c r="AY158" s="7" t="s">
        <v>76</v>
      </c>
      <c r="BE158" s="132">
        <f t="shared" si="4"/>
        <v>0</v>
      </c>
      <c r="BF158" s="132">
        <f t="shared" si="5"/>
        <v>0</v>
      </c>
      <c r="BG158" s="132">
        <f t="shared" si="6"/>
        <v>0</v>
      </c>
      <c r="BH158" s="132">
        <f t="shared" si="7"/>
        <v>0</v>
      </c>
      <c r="BI158" s="132">
        <f t="shared" si="8"/>
        <v>0</v>
      </c>
      <c r="BJ158" s="7" t="s">
        <v>46</v>
      </c>
      <c r="BK158" s="132">
        <f t="shared" si="9"/>
        <v>0</v>
      </c>
      <c r="BL158" s="7" t="s">
        <v>97</v>
      </c>
      <c r="BM158" s="131" t="s">
        <v>354</v>
      </c>
    </row>
    <row r="159" spans="2:65" s="1" customFormat="1" ht="16.5" customHeight="1">
      <c r="B159" s="14"/>
      <c r="C159" s="133" t="s">
        <v>184</v>
      </c>
      <c r="D159" s="133" t="s">
        <v>87</v>
      </c>
      <c r="E159" s="134" t="s">
        <v>167</v>
      </c>
      <c r="F159" s="135" t="s">
        <v>168</v>
      </c>
      <c r="G159" s="136" t="s">
        <v>111</v>
      </c>
      <c r="H159" s="137">
        <v>30</v>
      </c>
      <c r="I159" s="138"/>
      <c r="J159" s="139">
        <f t="shared" si="0"/>
        <v>0</v>
      </c>
      <c r="K159" s="135" t="s">
        <v>96</v>
      </c>
      <c r="L159" s="140"/>
      <c r="M159" s="141" t="s">
        <v>0</v>
      </c>
      <c r="N159" s="142" t="s">
        <v>27</v>
      </c>
      <c r="O159" s="23"/>
      <c r="P159" s="129">
        <f t="shared" si="1"/>
        <v>0</v>
      </c>
      <c r="Q159" s="129">
        <v>0.00016</v>
      </c>
      <c r="R159" s="129">
        <f t="shared" si="2"/>
        <v>0.0048000000000000004</v>
      </c>
      <c r="S159" s="129">
        <v>0</v>
      </c>
      <c r="T159" s="130">
        <f t="shared" si="3"/>
        <v>0</v>
      </c>
      <c r="AR159" s="131" t="s">
        <v>140</v>
      </c>
      <c r="AT159" s="131" t="s">
        <v>87</v>
      </c>
      <c r="AU159" s="131" t="s">
        <v>47</v>
      </c>
      <c r="AY159" s="7" t="s">
        <v>76</v>
      </c>
      <c r="BE159" s="132">
        <f t="shared" si="4"/>
        <v>0</v>
      </c>
      <c r="BF159" s="132">
        <f t="shared" si="5"/>
        <v>0</v>
      </c>
      <c r="BG159" s="132">
        <f t="shared" si="6"/>
        <v>0</v>
      </c>
      <c r="BH159" s="132">
        <f t="shared" si="7"/>
        <v>0</v>
      </c>
      <c r="BI159" s="132">
        <f t="shared" si="8"/>
        <v>0</v>
      </c>
      <c r="BJ159" s="7" t="s">
        <v>46</v>
      </c>
      <c r="BK159" s="132">
        <f t="shared" si="9"/>
        <v>0</v>
      </c>
      <c r="BL159" s="7" t="s">
        <v>97</v>
      </c>
      <c r="BM159" s="131" t="s">
        <v>355</v>
      </c>
    </row>
    <row r="160" spans="2:65" s="1" customFormat="1" ht="36" customHeight="1">
      <c r="B160" s="14"/>
      <c r="C160" s="120" t="s">
        <v>356</v>
      </c>
      <c r="D160" s="120" t="s">
        <v>80</v>
      </c>
      <c r="E160" s="121" t="s">
        <v>357</v>
      </c>
      <c r="F160" s="122" t="s">
        <v>358</v>
      </c>
      <c r="G160" s="123" t="s">
        <v>83</v>
      </c>
      <c r="H160" s="124">
        <v>0.07</v>
      </c>
      <c r="I160" s="125"/>
      <c r="J160" s="126">
        <f t="shared" si="0"/>
        <v>0</v>
      </c>
      <c r="K160" s="122" t="s">
        <v>84</v>
      </c>
      <c r="L160" s="16"/>
      <c r="M160" s="127" t="s">
        <v>0</v>
      </c>
      <c r="N160" s="128" t="s">
        <v>27</v>
      </c>
      <c r="O160" s="23"/>
      <c r="P160" s="129">
        <f t="shared" si="1"/>
        <v>0</v>
      </c>
      <c r="Q160" s="129">
        <v>0</v>
      </c>
      <c r="R160" s="129">
        <f t="shared" si="2"/>
        <v>0</v>
      </c>
      <c r="S160" s="129">
        <v>0</v>
      </c>
      <c r="T160" s="130">
        <f t="shared" si="3"/>
        <v>0</v>
      </c>
      <c r="AR160" s="131" t="s">
        <v>97</v>
      </c>
      <c r="AT160" s="131" t="s">
        <v>80</v>
      </c>
      <c r="AU160" s="131" t="s">
        <v>47</v>
      </c>
      <c r="AY160" s="7" t="s">
        <v>76</v>
      </c>
      <c r="BE160" s="132">
        <f t="shared" si="4"/>
        <v>0</v>
      </c>
      <c r="BF160" s="132">
        <f t="shared" si="5"/>
        <v>0</v>
      </c>
      <c r="BG160" s="132">
        <f t="shared" si="6"/>
        <v>0</v>
      </c>
      <c r="BH160" s="132">
        <f t="shared" si="7"/>
        <v>0</v>
      </c>
      <c r="BI160" s="132">
        <f t="shared" si="8"/>
        <v>0</v>
      </c>
      <c r="BJ160" s="7" t="s">
        <v>46</v>
      </c>
      <c r="BK160" s="132">
        <f t="shared" si="9"/>
        <v>0</v>
      </c>
      <c r="BL160" s="7" t="s">
        <v>97</v>
      </c>
      <c r="BM160" s="131" t="s">
        <v>359</v>
      </c>
    </row>
    <row r="161" spans="2:65" s="1" customFormat="1" ht="16.5" customHeight="1">
      <c r="B161" s="14"/>
      <c r="C161" s="133" t="s">
        <v>360</v>
      </c>
      <c r="D161" s="133" t="s">
        <v>87</v>
      </c>
      <c r="E161" s="134" t="s">
        <v>361</v>
      </c>
      <c r="F161" s="135" t="s">
        <v>362</v>
      </c>
      <c r="G161" s="136" t="s">
        <v>193</v>
      </c>
      <c r="H161" s="137">
        <v>0.07</v>
      </c>
      <c r="I161" s="138"/>
      <c r="J161" s="139">
        <f t="shared" si="0"/>
        <v>0</v>
      </c>
      <c r="K161" s="135" t="s">
        <v>0</v>
      </c>
      <c r="L161" s="140"/>
      <c r="M161" s="141" t="s">
        <v>0</v>
      </c>
      <c r="N161" s="142" t="s">
        <v>27</v>
      </c>
      <c r="O161" s="23"/>
      <c r="P161" s="129">
        <f t="shared" si="1"/>
        <v>0</v>
      </c>
      <c r="Q161" s="129">
        <v>0.40942</v>
      </c>
      <c r="R161" s="129">
        <f t="shared" si="2"/>
        <v>0.0286594</v>
      </c>
      <c r="S161" s="129">
        <v>0</v>
      </c>
      <c r="T161" s="130">
        <f t="shared" si="3"/>
        <v>0</v>
      </c>
      <c r="AR161" s="131" t="s">
        <v>140</v>
      </c>
      <c r="AT161" s="131" t="s">
        <v>87</v>
      </c>
      <c r="AU161" s="131" t="s">
        <v>47</v>
      </c>
      <c r="AY161" s="7" t="s">
        <v>76</v>
      </c>
      <c r="BE161" s="132">
        <f t="shared" si="4"/>
        <v>0</v>
      </c>
      <c r="BF161" s="132">
        <f t="shared" si="5"/>
        <v>0</v>
      </c>
      <c r="BG161" s="132">
        <f t="shared" si="6"/>
        <v>0</v>
      </c>
      <c r="BH161" s="132">
        <f t="shared" si="7"/>
        <v>0</v>
      </c>
      <c r="BI161" s="132">
        <f t="shared" si="8"/>
        <v>0</v>
      </c>
      <c r="BJ161" s="7" t="s">
        <v>46</v>
      </c>
      <c r="BK161" s="132">
        <f t="shared" si="9"/>
        <v>0</v>
      </c>
      <c r="BL161" s="7" t="s">
        <v>97</v>
      </c>
      <c r="BM161" s="131" t="s">
        <v>363</v>
      </c>
    </row>
    <row r="162" spans="2:65" s="1" customFormat="1" ht="24" customHeight="1">
      <c r="B162" s="14"/>
      <c r="C162" s="120" t="s">
        <v>364</v>
      </c>
      <c r="D162" s="120" t="s">
        <v>80</v>
      </c>
      <c r="E162" s="121" t="s">
        <v>365</v>
      </c>
      <c r="F162" s="122" t="s">
        <v>366</v>
      </c>
      <c r="G162" s="123" t="s">
        <v>111</v>
      </c>
      <c r="H162" s="124">
        <v>3</v>
      </c>
      <c r="I162" s="125"/>
      <c r="J162" s="126">
        <f t="shared" si="0"/>
        <v>0</v>
      </c>
      <c r="K162" s="122" t="s">
        <v>96</v>
      </c>
      <c r="L162" s="16"/>
      <c r="M162" s="127" t="s">
        <v>0</v>
      </c>
      <c r="N162" s="128" t="s">
        <v>27</v>
      </c>
      <c r="O162" s="23"/>
      <c r="P162" s="129">
        <f t="shared" si="1"/>
        <v>0</v>
      </c>
      <c r="Q162" s="129">
        <v>0</v>
      </c>
      <c r="R162" s="129">
        <f t="shared" si="2"/>
        <v>0</v>
      </c>
      <c r="S162" s="129">
        <v>0</v>
      </c>
      <c r="T162" s="130">
        <f t="shared" si="3"/>
        <v>0</v>
      </c>
      <c r="AR162" s="131" t="s">
        <v>97</v>
      </c>
      <c r="AT162" s="131" t="s">
        <v>80</v>
      </c>
      <c r="AU162" s="131" t="s">
        <v>47</v>
      </c>
      <c r="AY162" s="7" t="s">
        <v>76</v>
      </c>
      <c r="BE162" s="132">
        <f t="shared" si="4"/>
        <v>0</v>
      </c>
      <c r="BF162" s="132">
        <f t="shared" si="5"/>
        <v>0</v>
      </c>
      <c r="BG162" s="132">
        <f t="shared" si="6"/>
        <v>0</v>
      </c>
      <c r="BH162" s="132">
        <f t="shared" si="7"/>
        <v>0</v>
      </c>
      <c r="BI162" s="132">
        <f t="shared" si="8"/>
        <v>0</v>
      </c>
      <c r="BJ162" s="7" t="s">
        <v>46</v>
      </c>
      <c r="BK162" s="132">
        <f t="shared" si="9"/>
        <v>0</v>
      </c>
      <c r="BL162" s="7" t="s">
        <v>97</v>
      </c>
      <c r="BM162" s="131" t="s">
        <v>367</v>
      </c>
    </row>
    <row r="163" spans="2:65" s="1" customFormat="1" ht="16.5" customHeight="1">
      <c r="B163" s="14"/>
      <c r="C163" s="133" t="s">
        <v>368</v>
      </c>
      <c r="D163" s="133" t="s">
        <v>87</v>
      </c>
      <c r="E163" s="134" t="s">
        <v>369</v>
      </c>
      <c r="F163" s="135" t="s">
        <v>370</v>
      </c>
      <c r="G163" s="136" t="s">
        <v>111</v>
      </c>
      <c r="H163" s="137">
        <v>6</v>
      </c>
      <c r="I163" s="138"/>
      <c r="J163" s="139">
        <f t="shared" si="0"/>
        <v>0</v>
      </c>
      <c r="K163" s="135" t="s">
        <v>0</v>
      </c>
      <c r="L163" s="140"/>
      <c r="M163" s="141" t="s">
        <v>0</v>
      </c>
      <c r="N163" s="142" t="s">
        <v>27</v>
      </c>
      <c r="O163" s="23"/>
      <c r="P163" s="129">
        <f t="shared" si="1"/>
        <v>0</v>
      </c>
      <c r="Q163" s="129">
        <v>0</v>
      </c>
      <c r="R163" s="129">
        <f t="shared" si="2"/>
        <v>0</v>
      </c>
      <c r="S163" s="129">
        <v>0</v>
      </c>
      <c r="T163" s="130">
        <f t="shared" si="3"/>
        <v>0</v>
      </c>
      <c r="AR163" s="131" t="s">
        <v>100</v>
      </c>
      <c r="AT163" s="131" t="s">
        <v>87</v>
      </c>
      <c r="AU163" s="131" t="s">
        <v>47</v>
      </c>
      <c r="AY163" s="7" t="s">
        <v>76</v>
      </c>
      <c r="BE163" s="132">
        <f t="shared" si="4"/>
        <v>0</v>
      </c>
      <c r="BF163" s="132">
        <f t="shared" si="5"/>
        <v>0</v>
      </c>
      <c r="BG163" s="132">
        <f t="shared" si="6"/>
        <v>0</v>
      </c>
      <c r="BH163" s="132">
        <f t="shared" si="7"/>
        <v>0</v>
      </c>
      <c r="BI163" s="132">
        <f t="shared" si="8"/>
        <v>0</v>
      </c>
      <c r="BJ163" s="7" t="s">
        <v>46</v>
      </c>
      <c r="BK163" s="132">
        <f t="shared" si="9"/>
        <v>0</v>
      </c>
      <c r="BL163" s="7" t="s">
        <v>100</v>
      </c>
      <c r="BM163" s="131" t="s">
        <v>371</v>
      </c>
    </row>
    <row r="164" spans="2:65" s="1" customFormat="1" ht="16.5" customHeight="1">
      <c r="B164" s="14"/>
      <c r="C164" s="120" t="s">
        <v>190</v>
      </c>
      <c r="D164" s="120" t="s">
        <v>80</v>
      </c>
      <c r="E164" s="121" t="s">
        <v>170</v>
      </c>
      <c r="F164" s="122" t="s">
        <v>171</v>
      </c>
      <c r="G164" s="123" t="s">
        <v>111</v>
      </c>
      <c r="H164" s="124">
        <v>15</v>
      </c>
      <c r="I164" s="125"/>
      <c r="J164" s="126">
        <f t="shared" si="0"/>
        <v>0</v>
      </c>
      <c r="K164" s="122" t="s">
        <v>103</v>
      </c>
      <c r="L164" s="16"/>
      <c r="M164" s="127" t="s">
        <v>0</v>
      </c>
      <c r="N164" s="128" t="s">
        <v>27</v>
      </c>
      <c r="O164" s="23"/>
      <c r="P164" s="129">
        <f t="shared" si="1"/>
        <v>0</v>
      </c>
      <c r="Q164" s="129">
        <v>0</v>
      </c>
      <c r="R164" s="129">
        <f t="shared" si="2"/>
        <v>0</v>
      </c>
      <c r="S164" s="129">
        <v>0</v>
      </c>
      <c r="T164" s="130">
        <f t="shared" si="3"/>
        <v>0</v>
      </c>
      <c r="AR164" s="131" t="s">
        <v>97</v>
      </c>
      <c r="AT164" s="131" t="s">
        <v>80</v>
      </c>
      <c r="AU164" s="131" t="s">
        <v>47</v>
      </c>
      <c r="AY164" s="7" t="s">
        <v>76</v>
      </c>
      <c r="BE164" s="132">
        <f t="shared" si="4"/>
        <v>0</v>
      </c>
      <c r="BF164" s="132">
        <f t="shared" si="5"/>
        <v>0</v>
      </c>
      <c r="BG164" s="132">
        <f t="shared" si="6"/>
        <v>0</v>
      </c>
      <c r="BH164" s="132">
        <f t="shared" si="7"/>
        <v>0</v>
      </c>
      <c r="BI164" s="132">
        <f t="shared" si="8"/>
        <v>0</v>
      </c>
      <c r="BJ164" s="7" t="s">
        <v>46</v>
      </c>
      <c r="BK164" s="132">
        <f t="shared" si="9"/>
        <v>0</v>
      </c>
      <c r="BL164" s="7" t="s">
        <v>97</v>
      </c>
      <c r="BM164" s="131" t="s">
        <v>372</v>
      </c>
    </row>
    <row r="165" spans="2:65" s="1" customFormat="1" ht="24" customHeight="1">
      <c r="B165" s="14"/>
      <c r="C165" s="120" t="s">
        <v>194</v>
      </c>
      <c r="D165" s="120" t="s">
        <v>80</v>
      </c>
      <c r="E165" s="121" t="s">
        <v>173</v>
      </c>
      <c r="F165" s="122" t="s">
        <v>174</v>
      </c>
      <c r="G165" s="123" t="s">
        <v>83</v>
      </c>
      <c r="H165" s="124">
        <v>42</v>
      </c>
      <c r="I165" s="125"/>
      <c r="J165" s="126">
        <f t="shared" si="0"/>
        <v>0</v>
      </c>
      <c r="K165" s="122" t="s">
        <v>96</v>
      </c>
      <c r="L165" s="16"/>
      <c r="M165" s="127" t="s">
        <v>0</v>
      </c>
      <c r="N165" s="128" t="s">
        <v>27</v>
      </c>
      <c r="O165" s="23"/>
      <c r="P165" s="129">
        <f t="shared" si="1"/>
        <v>0</v>
      </c>
      <c r="Q165" s="129">
        <v>0</v>
      </c>
      <c r="R165" s="129">
        <f t="shared" si="2"/>
        <v>0</v>
      </c>
      <c r="S165" s="129">
        <v>0</v>
      </c>
      <c r="T165" s="130">
        <f t="shared" si="3"/>
        <v>0</v>
      </c>
      <c r="AR165" s="131" t="s">
        <v>97</v>
      </c>
      <c r="AT165" s="131" t="s">
        <v>80</v>
      </c>
      <c r="AU165" s="131" t="s">
        <v>47</v>
      </c>
      <c r="AY165" s="7" t="s">
        <v>76</v>
      </c>
      <c r="BE165" s="132">
        <f t="shared" si="4"/>
        <v>0</v>
      </c>
      <c r="BF165" s="132">
        <f t="shared" si="5"/>
        <v>0</v>
      </c>
      <c r="BG165" s="132">
        <f t="shared" si="6"/>
        <v>0</v>
      </c>
      <c r="BH165" s="132">
        <f t="shared" si="7"/>
        <v>0</v>
      </c>
      <c r="BI165" s="132">
        <f t="shared" si="8"/>
        <v>0</v>
      </c>
      <c r="BJ165" s="7" t="s">
        <v>46</v>
      </c>
      <c r="BK165" s="132">
        <f t="shared" si="9"/>
        <v>0</v>
      </c>
      <c r="BL165" s="7" t="s">
        <v>97</v>
      </c>
      <c r="BM165" s="131" t="s">
        <v>373</v>
      </c>
    </row>
    <row r="166" spans="2:65" s="1" customFormat="1" ht="16.5" customHeight="1">
      <c r="B166" s="14"/>
      <c r="C166" s="133" t="s">
        <v>374</v>
      </c>
      <c r="D166" s="133" t="s">
        <v>87</v>
      </c>
      <c r="E166" s="134" t="s">
        <v>176</v>
      </c>
      <c r="F166" s="135" t="s">
        <v>177</v>
      </c>
      <c r="G166" s="136" t="s">
        <v>83</v>
      </c>
      <c r="H166" s="137">
        <v>42</v>
      </c>
      <c r="I166" s="138"/>
      <c r="J166" s="139">
        <f t="shared" si="0"/>
        <v>0</v>
      </c>
      <c r="K166" s="135" t="s">
        <v>96</v>
      </c>
      <c r="L166" s="140"/>
      <c r="M166" s="141" t="s">
        <v>0</v>
      </c>
      <c r="N166" s="142" t="s">
        <v>27</v>
      </c>
      <c r="O166" s="23"/>
      <c r="P166" s="129">
        <f t="shared" si="1"/>
        <v>0</v>
      </c>
      <c r="Q166" s="129">
        <v>0.000117</v>
      </c>
      <c r="R166" s="129">
        <f t="shared" si="2"/>
        <v>0.004914</v>
      </c>
      <c r="S166" s="129">
        <v>0</v>
      </c>
      <c r="T166" s="130">
        <f t="shared" si="3"/>
        <v>0</v>
      </c>
      <c r="AR166" s="131" t="s">
        <v>100</v>
      </c>
      <c r="AT166" s="131" t="s">
        <v>87</v>
      </c>
      <c r="AU166" s="131" t="s">
        <v>47</v>
      </c>
      <c r="AY166" s="7" t="s">
        <v>76</v>
      </c>
      <c r="BE166" s="132">
        <f t="shared" si="4"/>
        <v>0</v>
      </c>
      <c r="BF166" s="132">
        <f t="shared" si="5"/>
        <v>0</v>
      </c>
      <c r="BG166" s="132">
        <f t="shared" si="6"/>
        <v>0</v>
      </c>
      <c r="BH166" s="132">
        <f t="shared" si="7"/>
        <v>0</v>
      </c>
      <c r="BI166" s="132">
        <f t="shared" si="8"/>
        <v>0</v>
      </c>
      <c r="BJ166" s="7" t="s">
        <v>46</v>
      </c>
      <c r="BK166" s="132">
        <f t="shared" si="9"/>
        <v>0</v>
      </c>
      <c r="BL166" s="7" t="s">
        <v>100</v>
      </c>
      <c r="BM166" s="131" t="s">
        <v>375</v>
      </c>
    </row>
    <row r="167" spans="2:65" s="1" customFormat="1" ht="24" customHeight="1">
      <c r="B167" s="14"/>
      <c r="C167" s="120" t="s">
        <v>90</v>
      </c>
      <c r="D167" s="120" t="s">
        <v>80</v>
      </c>
      <c r="E167" s="121" t="s">
        <v>179</v>
      </c>
      <c r="F167" s="122" t="s">
        <v>180</v>
      </c>
      <c r="G167" s="123" t="s">
        <v>83</v>
      </c>
      <c r="H167" s="124">
        <v>285</v>
      </c>
      <c r="I167" s="125"/>
      <c r="J167" s="126">
        <f t="shared" si="0"/>
        <v>0</v>
      </c>
      <c r="K167" s="122" t="s">
        <v>84</v>
      </c>
      <c r="L167" s="16"/>
      <c r="M167" s="127" t="s">
        <v>0</v>
      </c>
      <c r="N167" s="128" t="s">
        <v>27</v>
      </c>
      <c r="O167" s="23"/>
      <c r="P167" s="129">
        <f t="shared" si="1"/>
        <v>0</v>
      </c>
      <c r="Q167" s="129">
        <v>0</v>
      </c>
      <c r="R167" s="129">
        <f t="shared" si="2"/>
        <v>0</v>
      </c>
      <c r="S167" s="129">
        <v>0</v>
      </c>
      <c r="T167" s="130">
        <f t="shared" si="3"/>
        <v>0</v>
      </c>
      <c r="AR167" s="131" t="s">
        <v>97</v>
      </c>
      <c r="AT167" s="131" t="s">
        <v>80</v>
      </c>
      <c r="AU167" s="131" t="s">
        <v>47</v>
      </c>
      <c r="AY167" s="7" t="s">
        <v>76</v>
      </c>
      <c r="BE167" s="132">
        <f t="shared" si="4"/>
        <v>0</v>
      </c>
      <c r="BF167" s="132">
        <f t="shared" si="5"/>
        <v>0</v>
      </c>
      <c r="BG167" s="132">
        <f t="shared" si="6"/>
        <v>0</v>
      </c>
      <c r="BH167" s="132">
        <f t="shared" si="7"/>
        <v>0</v>
      </c>
      <c r="BI167" s="132">
        <f t="shared" si="8"/>
        <v>0</v>
      </c>
      <c r="BJ167" s="7" t="s">
        <v>46</v>
      </c>
      <c r="BK167" s="132">
        <f t="shared" si="9"/>
        <v>0</v>
      </c>
      <c r="BL167" s="7" t="s">
        <v>97</v>
      </c>
      <c r="BM167" s="131" t="s">
        <v>376</v>
      </c>
    </row>
    <row r="168" spans="2:65" s="1" customFormat="1" ht="16.5" customHeight="1">
      <c r="B168" s="14"/>
      <c r="C168" s="133" t="s">
        <v>210</v>
      </c>
      <c r="D168" s="133" t="s">
        <v>87</v>
      </c>
      <c r="E168" s="134" t="s">
        <v>182</v>
      </c>
      <c r="F168" s="135" t="s">
        <v>183</v>
      </c>
      <c r="G168" s="136" t="s">
        <v>83</v>
      </c>
      <c r="H168" s="137">
        <v>285</v>
      </c>
      <c r="I168" s="138"/>
      <c r="J168" s="139">
        <f t="shared" si="0"/>
        <v>0</v>
      </c>
      <c r="K168" s="135" t="s">
        <v>84</v>
      </c>
      <c r="L168" s="140"/>
      <c r="M168" s="141" t="s">
        <v>0</v>
      </c>
      <c r="N168" s="142" t="s">
        <v>27</v>
      </c>
      <c r="O168" s="23"/>
      <c r="P168" s="129">
        <f t="shared" si="1"/>
        <v>0</v>
      </c>
      <c r="Q168" s="129">
        <v>0.00063</v>
      </c>
      <c r="R168" s="129">
        <f t="shared" si="2"/>
        <v>0.17955000000000002</v>
      </c>
      <c r="S168" s="129">
        <v>0</v>
      </c>
      <c r="T168" s="130">
        <f t="shared" si="3"/>
        <v>0</v>
      </c>
      <c r="AR168" s="131" t="s">
        <v>100</v>
      </c>
      <c r="AT168" s="131" t="s">
        <v>87</v>
      </c>
      <c r="AU168" s="131" t="s">
        <v>47</v>
      </c>
      <c r="AY168" s="7" t="s">
        <v>76</v>
      </c>
      <c r="BE168" s="132">
        <f t="shared" si="4"/>
        <v>0</v>
      </c>
      <c r="BF168" s="132">
        <f t="shared" si="5"/>
        <v>0</v>
      </c>
      <c r="BG168" s="132">
        <f t="shared" si="6"/>
        <v>0</v>
      </c>
      <c r="BH168" s="132">
        <f t="shared" si="7"/>
        <v>0</v>
      </c>
      <c r="BI168" s="132">
        <f t="shared" si="8"/>
        <v>0</v>
      </c>
      <c r="BJ168" s="7" t="s">
        <v>46</v>
      </c>
      <c r="BK168" s="132">
        <f t="shared" si="9"/>
        <v>0</v>
      </c>
      <c r="BL168" s="7" t="s">
        <v>100</v>
      </c>
      <c r="BM168" s="131" t="s">
        <v>377</v>
      </c>
    </row>
    <row r="169" spans="2:65" s="1" customFormat="1" ht="16.5" customHeight="1">
      <c r="B169" s="14"/>
      <c r="C169" s="120" t="s">
        <v>213</v>
      </c>
      <c r="D169" s="120" t="s">
        <v>80</v>
      </c>
      <c r="E169" s="121" t="s">
        <v>185</v>
      </c>
      <c r="F169" s="122" t="s">
        <v>186</v>
      </c>
      <c r="G169" s="123" t="s">
        <v>187</v>
      </c>
      <c r="H169" s="143"/>
      <c r="I169" s="125"/>
      <c r="J169" s="126">
        <f t="shared" si="0"/>
        <v>0</v>
      </c>
      <c r="K169" s="122" t="s">
        <v>0</v>
      </c>
      <c r="L169" s="16"/>
      <c r="M169" s="127" t="s">
        <v>0</v>
      </c>
      <c r="N169" s="128" t="s">
        <v>27</v>
      </c>
      <c r="O169" s="23"/>
      <c r="P169" s="129">
        <f t="shared" si="1"/>
        <v>0</v>
      </c>
      <c r="Q169" s="129">
        <v>0</v>
      </c>
      <c r="R169" s="129">
        <f t="shared" si="2"/>
        <v>0</v>
      </c>
      <c r="S169" s="129">
        <v>0</v>
      </c>
      <c r="T169" s="130">
        <f t="shared" si="3"/>
        <v>0</v>
      </c>
      <c r="AR169" s="131" t="s">
        <v>100</v>
      </c>
      <c r="AT169" s="131" t="s">
        <v>80</v>
      </c>
      <c r="AU169" s="131" t="s">
        <v>47</v>
      </c>
      <c r="AY169" s="7" t="s">
        <v>76</v>
      </c>
      <c r="BE169" s="132">
        <f t="shared" si="4"/>
        <v>0</v>
      </c>
      <c r="BF169" s="132">
        <f t="shared" si="5"/>
        <v>0</v>
      </c>
      <c r="BG169" s="132">
        <f t="shared" si="6"/>
        <v>0</v>
      </c>
      <c r="BH169" s="132">
        <f t="shared" si="7"/>
        <v>0</v>
      </c>
      <c r="BI169" s="132">
        <f t="shared" si="8"/>
        <v>0</v>
      </c>
      <c r="BJ169" s="7" t="s">
        <v>46</v>
      </c>
      <c r="BK169" s="132">
        <f t="shared" si="9"/>
        <v>0</v>
      </c>
      <c r="BL169" s="7" t="s">
        <v>100</v>
      </c>
      <c r="BM169" s="131" t="s">
        <v>378</v>
      </c>
    </row>
    <row r="170" spans="2:63" s="6" customFormat="1" ht="22.9" customHeight="1">
      <c r="B170" s="104"/>
      <c r="C170" s="105"/>
      <c r="D170" s="106" t="s">
        <v>44</v>
      </c>
      <c r="E170" s="118" t="s">
        <v>188</v>
      </c>
      <c r="F170" s="118" t="s">
        <v>189</v>
      </c>
      <c r="G170" s="105"/>
      <c r="H170" s="105"/>
      <c r="I170" s="108"/>
      <c r="J170" s="119">
        <f>BK170</f>
        <v>0</v>
      </c>
      <c r="K170" s="105"/>
      <c r="L170" s="110"/>
      <c r="M170" s="111"/>
      <c r="N170" s="112"/>
      <c r="O170" s="112"/>
      <c r="P170" s="113">
        <f>SUM(P171:P196)</f>
        <v>0</v>
      </c>
      <c r="Q170" s="112"/>
      <c r="R170" s="113">
        <f>SUM(R171:R196)</f>
        <v>64.806776</v>
      </c>
      <c r="S170" s="112"/>
      <c r="T170" s="114">
        <f>SUM(T171:T196)</f>
        <v>0</v>
      </c>
      <c r="AR170" s="115" t="s">
        <v>92</v>
      </c>
      <c r="AT170" s="116" t="s">
        <v>44</v>
      </c>
      <c r="AU170" s="116" t="s">
        <v>46</v>
      </c>
      <c r="AY170" s="115" t="s">
        <v>76</v>
      </c>
      <c r="BK170" s="117">
        <f>SUM(BK171:BK196)</f>
        <v>0</v>
      </c>
    </row>
    <row r="171" spans="2:65" s="1" customFormat="1" ht="24" customHeight="1">
      <c r="B171" s="14"/>
      <c r="C171" s="120" t="s">
        <v>216</v>
      </c>
      <c r="D171" s="120" t="s">
        <v>80</v>
      </c>
      <c r="E171" s="121" t="s">
        <v>191</v>
      </c>
      <c r="F171" s="122" t="s">
        <v>192</v>
      </c>
      <c r="G171" s="123" t="s">
        <v>193</v>
      </c>
      <c r="H171" s="124">
        <v>0.265</v>
      </c>
      <c r="I171" s="125"/>
      <c r="J171" s="126">
        <f aca="true" t="shared" si="10" ref="J171:J196">ROUND(I171*H171,2)</f>
        <v>0</v>
      </c>
      <c r="K171" s="122" t="s">
        <v>96</v>
      </c>
      <c r="L171" s="16"/>
      <c r="M171" s="127" t="s">
        <v>0</v>
      </c>
      <c r="N171" s="128" t="s">
        <v>27</v>
      </c>
      <c r="O171" s="23"/>
      <c r="P171" s="129">
        <f aca="true" t="shared" si="11" ref="P171:P196">O171*H171</f>
        <v>0</v>
      </c>
      <c r="Q171" s="129">
        <v>0.0044</v>
      </c>
      <c r="R171" s="129">
        <f aca="true" t="shared" si="12" ref="R171:R196">Q171*H171</f>
        <v>0.0011660000000000002</v>
      </c>
      <c r="S171" s="129">
        <v>0</v>
      </c>
      <c r="T171" s="130">
        <f aca="true" t="shared" si="13" ref="T171:T196">S171*H171</f>
        <v>0</v>
      </c>
      <c r="AR171" s="131" t="s">
        <v>97</v>
      </c>
      <c r="AT171" s="131" t="s">
        <v>80</v>
      </c>
      <c r="AU171" s="131" t="s">
        <v>47</v>
      </c>
      <c r="AY171" s="7" t="s">
        <v>76</v>
      </c>
      <c r="BE171" s="132">
        <f aca="true" t="shared" si="14" ref="BE171:BE196">IF(N171="základní",J171,0)</f>
        <v>0</v>
      </c>
      <c r="BF171" s="132">
        <f aca="true" t="shared" si="15" ref="BF171:BF196">IF(N171="snížená",J171,0)</f>
        <v>0</v>
      </c>
      <c r="BG171" s="132">
        <f aca="true" t="shared" si="16" ref="BG171:BG196">IF(N171="zákl. přenesená",J171,0)</f>
        <v>0</v>
      </c>
      <c r="BH171" s="132">
        <f aca="true" t="shared" si="17" ref="BH171:BH196">IF(N171="sníž. přenesená",J171,0)</f>
        <v>0</v>
      </c>
      <c r="BI171" s="132">
        <f aca="true" t="shared" si="18" ref="BI171:BI196">IF(N171="nulová",J171,0)</f>
        <v>0</v>
      </c>
      <c r="BJ171" s="7" t="s">
        <v>46</v>
      </c>
      <c r="BK171" s="132">
        <f aca="true" t="shared" si="19" ref="BK171:BK196">ROUND(I171*H171,2)</f>
        <v>0</v>
      </c>
      <c r="BL171" s="7" t="s">
        <v>97</v>
      </c>
      <c r="BM171" s="131" t="s">
        <v>379</v>
      </c>
    </row>
    <row r="172" spans="2:65" s="1" customFormat="1" ht="16.5" customHeight="1">
      <c r="B172" s="14"/>
      <c r="C172" s="120" t="s">
        <v>380</v>
      </c>
      <c r="D172" s="120" t="s">
        <v>80</v>
      </c>
      <c r="E172" s="121" t="s">
        <v>195</v>
      </c>
      <c r="F172" s="122" t="s">
        <v>196</v>
      </c>
      <c r="G172" s="123" t="s">
        <v>197</v>
      </c>
      <c r="H172" s="124">
        <v>133</v>
      </c>
      <c r="I172" s="125"/>
      <c r="J172" s="126">
        <f t="shared" si="10"/>
        <v>0</v>
      </c>
      <c r="K172" s="122" t="s">
        <v>96</v>
      </c>
      <c r="L172" s="16"/>
      <c r="M172" s="127" t="s">
        <v>0</v>
      </c>
      <c r="N172" s="128" t="s">
        <v>27</v>
      </c>
      <c r="O172" s="23"/>
      <c r="P172" s="129">
        <f t="shared" si="11"/>
        <v>0</v>
      </c>
      <c r="Q172" s="129">
        <v>0</v>
      </c>
      <c r="R172" s="129">
        <f t="shared" si="12"/>
        <v>0</v>
      </c>
      <c r="S172" s="129">
        <v>0</v>
      </c>
      <c r="T172" s="130">
        <f t="shared" si="13"/>
        <v>0</v>
      </c>
      <c r="AR172" s="131" t="s">
        <v>97</v>
      </c>
      <c r="AT172" s="131" t="s">
        <v>80</v>
      </c>
      <c r="AU172" s="131" t="s">
        <v>47</v>
      </c>
      <c r="AY172" s="7" t="s">
        <v>76</v>
      </c>
      <c r="BE172" s="132">
        <f t="shared" si="14"/>
        <v>0</v>
      </c>
      <c r="BF172" s="132">
        <f t="shared" si="15"/>
        <v>0</v>
      </c>
      <c r="BG172" s="132">
        <f t="shared" si="16"/>
        <v>0</v>
      </c>
      <c r="BH172" s="132">
        <f t="shared" si="17"/>
        <v>0</v>
      </c>
      <c r="BI172" s="132">
        <f t="shared" si="18"/>
        <v>0</v>
      </c>
      <c r="BJ172" s="7" t="s">
        <v>46</v>
      </c>
      <c r="BK172" s="132">
        <f t="shared" si="19"/>
        <v>0</v>
      </c>
      <c r="BL172" s="7" t="s">
        <v>97</v>
      </c>
      <c r="BM172" s="131" t="s">
        <v>381</v>
      </c>
    </row>
    <row r="173" spans="2:65" s="1" customFormat="1" ht="24" customHeight="1">
      <c r="B173" s="14"/>
      <c r="C173" s="120" t="s">
        <v>224</v>
      </c>
      <c r="D173" s="120" t="s">
        <v>80</v>
      </c>
      <c r="E173" s="121" t="s">
        <v>199</v>
      </c>
      <c r="F173" s="122" t="s">
        <v>200</v>
      </c>
      <c r="G173" s="123" t="s">
        <v>197</v>
      </c>
      <c r="H173" s="124">
        <v>12</v>
      </c>
      <c r="I173" s="125"/>
      <c r="J173" s="126">
        <f t="shared" si="10"/>
        <v>0</v>
      </c>
      <c r="K173" s="122" t="s">
        <v>84</v>
      </c>
      <c r="L173" s="16"/>
      <c r="M173" s="127" t="s">
        <v>0</v>
      </c>
      <c r="N173" s="128" t="s">
        <v>27</v>
      </c>
      <c r="O173" s="23"/>
      <c r="P173" s="129">
        <f t="shared" si="11"/>
        <v>0</v>
      </c>
      <c r="Q173" s="129">
        <v>0</v>
      </c>
      <c r="R173" s="129">
        <f t="shared" si="12"/>
        <v>0</v>
      </c>
      <c r="S173" s="129">
        <v>0</v>
      </c>
      <c r="T173" s="130">
        <f t="shared" si="13"/>
        <v>0</v>
      </c>
      <c r="AR173" s="131" t="s">
        <v>97</v>
      </c>
      <c r="AT173" s="131" t="s">
        <v>80</v>
      </c>
      <c r="AU173" s="131" t="s">
        <v>47</v>
      </c>
      <c r="AY173" s="7" t="s">
        <v>76</v>
      </c>
      <c r="BE173" s="132">
        <f t="shared" si="14"/>
        <v>0</v>
      </c>
      <c r="BF173" s="132">
        <f t="shared" si="15"/>
        <v>0</v>
      </c>
      <c r="BG173" s="132">
        <f t="shared" si="16"/>
        <v>0</v>
      </c>
      <c r="BH173" s="132">
        <f t="shared" si="17"/>
        <v>0</v>
      </c>
      <c r="BI173" s="132">
        <f t="shared" si="18"/>
        <v>0</v>
      </c>
      <c r="BJ173" s="7" t="s">
        <v>46</v>
      </c>
      <c r="BK173" s="132">
        <f t="shared" si="19"/>
        <v>0</v>
      </c>
      <c r="BL173" s="7" t="s">
        <v>97</v>
      </c>
      <c r="BM173" s="131" t="s">
        <v>382</v>
      </c>
    </row>
    <row r="174" spans="2:65" s="1" customFormat="1" ht="24" customHeight="1">
      <c r="B174" s="14"/>
      <c r="C174" s="120" t="s">
        <v>228</v>
      </c>
      <c r="D174" s="120" t="s">
        <v>80</v>
      </c>
      <c r="E174" s="121" t="s">
        <v>202</v>
      </c>
      <c r="F174" s="122" t="s">
        <v>203</v>
      </c>
      <c r="G174" s="123" t="s">
        <v>197</v>
      </c>
      <c r="H174" s="124">
        <v>12</v>
      </c>
      <c r="I174" s="125"/>
      <c r="J174" s="126">
        <f t="shared" si="10"/>
        <v>0</v>
      </c>
      <c r="K174" s="122" t="s">
        <v>84</v>
      </c>
      <c r="L174" s="16"/>
      <c r="M174" s="127" t="s">
        <v>0</v>
      </c>
      <c r="N174" s="128" t="s">
        <v>27</v>
      </c>
      <c r="O174" s="23"/>
      <c r="P174" s="129">
        <f t="shared" si="11"/>
        <v>0</v>
      </c>
      <c r="Q174" s="129">
        <v>0</v>
      </c>
      <c r="R174" s="129">
        <f t="shared" si="12"/>
        <v>0</v>
      </c>
      <c r="S174" s="129">
        <v>0</v>
      </c>
      <c r="T174" s="130">
        <f t="shared" si="13"/>
        <v>0</v>
      </c>
      <c r="AR174" s="131" t="s">
        <v>97</v>
      </c>
      <c r="AT174" s="131" t="s">
        <v>80</v>
      </c>
      <c r="AU174" s="131" t="s">
        <v>47</v>
      </c>
      <c r="AY174" s="7" t="s">
        <v>76</v>
      </c>
      <c r="BE174" s="132">
        <f t="shared" si="14"/>
        <v>0</v>
      </c>
      <c r="BF174" s="132">
        <f t="shared" si="15"/>
        <v>0</v>
      </c>
      <c r="BG174" s="132">
        <f t="shared" si="16"/>
        <v>0</v>
      </c>
      <c r="BH174" s="132">
        <f t="shared" si="17"/>
        <v>0</v>
      </c>
      <c r="BI174" s="132">
        <f t="shared" si="18"/>
        <v>0</v>
      </c>
      <c r="BJ174" s="7" t="s">
        <v>46</v>
      </c>
      <c r="BK174" s="132">
        <f t="shared" si="19"/>
        <v>0</v>
      </c>
      <c r="BL174" s="7" t="s">
        <v>97</v>
      </c>
      <c r="BM174" s="131" t="s">
        <v>383</v>
      </c>
    </row>
    <row r="175" spans="2:65" s="1" customFormat="1" ht="24" customHeight="1">
      <c r="B175" s="14"/>
      <c r="C175" s="120" t="s">
        <v>235</v>
      </c>
      <c r="D175" s="120" t="s">
        <v>80</v>
      </c>
      <c r="E175" s="121" t="s">
        <v>206</v>
      </c>
      <c r="F175" s="122" t="s">
        <v>207</v>
      </c>
      <c r="G175" s="123" t="s">
        <v>111</v>
      </c>
      <c r="H175" s="124">
        <v>7</v>
      </c>
      <c r="I175" s="125"/>
      <c r="J175" s="126">
        <f t="shared" si="10"/>
        <v>0</v>
      </c>
      <c r="K175" s="122" t="s">
        <v>0</v>
      </c>
      <c r="L175" s="16"/>
      <c r="M175" s="127" t="s">
        <v>0</v>
      </c>
      <c r="N175" s="128" t="s">
        <v>27</v>
      </c>
      <c r="O175" s="23"/>
      <c r="P175" s="129">
        <f t="shared" si="11"/>
        <v>0</v>
      </c>
      <c r="Q175" s="129">
        <v>0</v>
      </c>
      <c r="R175" s="129">
        <f t="shared" si="12"/>
        <v>0</v>
      </c>
      <c r="S175" s="129">
        <v>0</v>
      </c>
      <c r="T175" s="130">
        <f t="shared" si="13"/>
        <v>0</v>
      </c>
      <c r="AR175" s="131" t="s">
        <v>97</v>
      </c>
      <c r="AT175" s="131" t="s">
        <v>80</v>
      </c>
      <c r="AU175" s="131" t="s">
        <v>47</v>
      </c>
      <c r="AY175" s="7" t="s">
        <v>76</v>
      </c>
      <c r="BE175" s="132">
        <f t="shared" si="14"/>
        <v>0</v>
      </c>
      <c r="BF175" s="132">
        <f t="shared" si="15"/>
        <v>0</v>
      </c>
      <c r="BG175" s="132">
        <f t="shared" si="16"/>
        <v>0</v>
      </c>
      <c r="BH175" s="132">
        <f t="shared" si="17"/>
        <v>0</v>
      </c>
      <c r="BI175" s="132">
        <f t="shared" si="18"/>
        <v>0</v>
      </c>
      <c r="BJ175" s="7" t="s">
        <v>46</v>
      </c>
      <c r="BK175" s="132">
        <f t="shared" si="19"/>
        <v>0</v>
      </c>
      <c r="BL175" s="7" t="s">
        <v>97</v>
      </c>
      <c r="BM175" s="131" t="s">
        <v>384</v>
      </c>
    </row>
    <row r="176" spans="2:65" s="1" customFormat="1" ht="24" customHeight="1">
      <c r="B176" s="14"/>
      <c r="C176" s="120" t="s">
        <v>240</v>
      </c>
      <c r="D176" s="120" t="s">
        <v>80</v>
      </c>
      <c r="E176" s="121" t="s">
        <v>211</v>
      </c>
      <c r="F176" s="122" t="s">
        <v>212</v>
      </c>
      <c r="G176" s="123" t="s">
        <v>209</v>
      </c>
      <c r="H176" s="124">
        <v>5</v>
      </c>
      <c r="I176" s="125"/>
      <c r="J176" s="126">
        <f t="shared" si="10"/>
        <v>0</v>
      </c>
      <c r="K176" s="122" t="s">
        <v>96</v>
      </c>
      <c r="L176" s="16"/>
      <c r="M176" s="127" t="s">
        <v>0</v>
      </c>
      <c r="N176" s="128" t="s">
        <v>27</v>
      </c>
      <c r="O176" s="23"/>
      <c r="P176" s="129">
        <f t="shared" si="11"/>
        <v>0</v>
      </c>
      <c r="Q176" s="129">
        <v>2.25634</v>
      </c>
      <c r="R176" s="129">
        <f t="shared" si="12"/>
        <v>11.281699999999999</v>
      </c>
      <c r="S176" s="129">
        <v>0</v>
      </c>
      <c r="T176" s="130">
        <f t="shared" si="13"/>
        <v>0</v>
      </c>
      <c r="AR176" s="131" t="s">
        <v>97</v>
      </c>
      <c r="AT176" s="131" t="s">
        <v>80</v>
      </c>
      <c r="AU176" s="131" t="s">
        <v>47</v>
      </c>
      <c r="AY176" s="7" t="s">
        <v>76</v>
      </c>
      <c r="BE176" s="132">
        <f t="shared" si="14"/>
        <v>0</v>
      </c>
      <c r="BF176" s="132">
        <f t="shared" si="15"/>
        <v>0</v>
      </c>
      <c r="BG176" s="132">
        <f t="shared" si="16"/>
        <v>0</v>
      </c>
      <c r="BH176" s="132">
        <f t="shared" si="17"/>
        <v>0</v>
      </c>
      <c r="BI176" s="132">
        <f t="shared" si="18"/>
        <v>0</v>
      </c>
      <c r="BJ176" s="7" t="s">
        <v>46</v>
      </c>
      <c r="BK176" s="132">
        <f t="shared" si="19"/>
        <v>0</v>
      </c>
      <c r="BL176" s="7" t="s">
        <v>97</v>
      </c>
      <c r="BM176" s="131" t="s">
        <v>385</v>
      </c>
    </row>
    <row r="177" spans="2:65" s="1" customFormat="1" ht="16.5" customHeight="1">
      <c r="B177" s="14"/>
      <c r="C177" s="133" t="s">
        <v>386</v>
      </c>
      <c r="D177" s="133" t="s">
        <v>87</v>
      </c>
      <c r="E177" s="134" t="s">
        <v>214</v>
      </c>
      <c r="F177" s="135" t="s">
        <v>215</v>
      </c>
      <c r="G177" s="136" t="s">
        <v>209</v>
      </c>
      <c r="H177" s="137">
        <v>5</v>
      </c>
      <c r="I177" s="138"/>
      <c r="J177" s="139">
        <f t="shared" si="10"/>
        <v>0</v>
      </c>
      <c r="K177" s="135" t="s">
        <v>96</v>
      </c>
      <c r="L177" s="140"/>
      <c r="M177" s="141" t="s">
        <v>0</v>
      </c>
      <c r="N177" s="142" t="s">
        <v>27</v>
      </c>
      <c r="O177" s="23"/>
      <c r="P177" s="129">
        <f t="shared" si="11"/>
        <v>0</v>
      </c>
      <c r="Q177" s="129">
        <v>1</v>
      </c>
      <c r="R177" s="129">
        <f t="shared" si="12"/>
        <v>5</v>
      </c>
      <c r="S177" s="129">
        <v>0</v>
      </c>
      <c r="T177" s="130">
        <f t="shared" si="13"/>
        <v>0</v>
      </c>
      <c r="AR177" s="131" t="s">
        <v>100</v>
      </c>
      <c r="AT177" s="131" t="s">
        <v>87</v>
      </c>
      <c r="AU177" s="131" t="s">
        <v>47</v>
      </c>
      <c r="AY177" s="7" t="s">
        <v>76</v>
      </c>
      <c r="BE177" s="132">
        <f t="shared" si="14"/>
        <v>0</v>
      </c>
      <c r="BF177" s="132">
        <f t="shared" si="15"/>
        <v>0</v>
      </c>
      <c r="BG177" s="132">
        <f t="shared" si="16"/>
        <v>0</v>
      </c>
      <c r="BH177" s="132">
        <f t="shared" si="17"/>
        <v>0</v>
      </c>
      <c r="BI177" s="132">
        <f t="shared" si="18"/>
        <v>0</v>
      </c>
      <c r="BJ177" s="7" t="s">
        <v>46</v>
      </c>
      <c r="BK177" s="132">
        <f t="shared" si="19"/>
        <v>0</v>
      </c>
      <c r="BL177" s="7" t="s">
        <v>100</v>
      </c>
      <c r="BM177" s="131" t="s">
        <v>387</v>
      </c>
    </row>
    <row r="178" spans="2:65" s="1" customFormat="1" ht="16.5" customHeight="1">
      <c r="B178" s="14"/>
      <c r="C178" s="133" t="s">
        <v>246</v>
      </c>
      <c r="D178" s="133" t="s">
        <v>87</v>
      </c>
      <c r="E178" s="134" t="s">
        <v>217</v>
      </c>
      <c r="F178" s="135" t="s">
        <v>218</v>
      </c>
      <c r="G178" s="136" t="s">
        <v>111</v>
      </c>
      <c r="H178" s="137">
        <v>7</v>
      </c>
      <c r="I178" s="138"/>
      <c r="J178" s="139">
        <f t="shared" si="10"/>
        <v>0</v>
      </c>
      <c r="K178" s="135" t="s">
        <v>103</v>
      </c>
      <c r="L178" s="140"/>
      <c r="M178" s="141" t="s">
        <v>0</v>
      </c>
      <c r="N178" s="142" t="s">
        <v>27</v>
      </c>
      <c r="O178" s="23"/>
      <c r="P178" s="129">
        <f t="shared" si="11"/>
        <v>0</v>
      </c>
      <c r="Q178" s="129">
        <v>0.0131</v>
      </c>
      <c r="R178" s="129">
        <f t="shared" si="12"/>
        <v>0.0917</v>
      </c>
      <c r="S178" s="129">
        <v>0</v>
      </c>
      <c r="T178" s="130">
        <f t="shared" si="13"/>
        <v>0</v>
      </c>
      <c r="AR178" s="131" t="s">
        <v>100</v>
      </c>
      <c r="AT178" s="131" t="s">
        <v>87</v>
      </c>
      <c r="AU178" s="131" t="s">
        <v>47</v>
      </c>
      <c r="AY178" s="7" t="s">
        <v>76</v>
      </c>
      <c r="BE178" s="132">
        <f t="shared" si="14"/>
        <v>0</v>
      </c>
      <c r="BF178" s="132">
        <f t="shared" si="15"/>
        <v>0</v>
      </c>
      <c r="BG178" s="132">
        <f t="shared" si="16"/>
        <v>0</v>
      </c>
      <c r="BH178" s="132">
        <f t="shared" si="17"/>
        <v>0</v>
      </c>
      <c r="BI178" s="132">
        <f t="shared" si="18"/>
        <v>0</v>
      </c>
      <c r="BJ178" s="7" t="s">
        <v>46</v>
      </c>
      <c r="BK178" s="132">
        <f t="shared" si="19"/>
        <v>0</v>
      </c>
      <c r="BL178" s="7" t="s">
        <v>100</v>
      </c>
      <c r="BM178" s="131" t="s">
        <v>388</v>
      </c>
    </row>
    <row r="179" spans="2:65" s="1" customFormat="1" ht="24" customHeight="1">
      <c r="B179" s="14"/>
      <c r="C179" s="120" t="s">
        <v>249</v>
      </c>
      <c r="D179" s="120" t="s">
        <v>80</v>
      </c>
      <c r="E179" s="121" t="s">
        <v>220</v>
      </c>
      <c r="F179" s="122" t="s">
        <v>221</v>
      </c>
      <c r="G179" s="123" t="s">
        <v>83</v>
      </c>
      <c r="H179" s="124">
        <v>25</v>
      </c>
      <c r="I179" s="125"/>
      <c r="J179" s="126">
        <f t="shared" si="10"/>
        <v>0</v>
      </c>
      <c r="K179" s="122" t="s">
        <v>84</v>
      </c>
      <c r="L179" s="16"/>
      <c r="M179" s="127" t="s">
        <v>0</v>
      </c>
      <c r="N179" s="128" t="s">
        <v>27</v>
      </c>
      <c r="O179" s="23"/>
      <c r="P179" s="129">
        <f t="shared" si="11"/>
        <v>0</v>
      </c>
      <c r="Q179" s="129">
        <v>0</v>
      </c>
      <c r="R179" s="129">
        <f t="shared" si="12"/>
        <v>0</v>
      </c>
      <c r="S179" s="129">
        <v>0</v>
      </c>
      <c r="T179" s="130">
        <f t="shared" si="13"/>
        <v>0</v>
      </c>
      <c r="AR179" s="131" t="s">
        <v>97</v>
      </c>
      <c r="AT179" s="131" t="s">
        <v>80</v>
      </c>
      <c r="AU179" s="131" t="s">
        <v>47</v>
      </c>
      <c r="AY179" s="7" t="s">
        <v>76</v>
      </c>
      <c r="BE179" s="132">
        <f t="shared" si="14"/>
        <v>0</v>
      </c>
      <c r="BF179" s="132">
        <f t="shared" si="15"/>
        <v>0</v>
      </c>
      <c r="BG179" s="132">
        <f t="shared" si="16"/>
        <v>0</v>
      </c>
      <c r="BH179" s="132">
        <f t="shared" si="17"/>
        <v>0</v>
      </c>
      <c r="BI179" s="132">
        <f t="shared" si="18"/>
        <v>0</v>
      </c>
      <c r="BJ179" s="7" t="s">
        <v>46</v>
      </c>
      <c r="BK179" s="132">
        <f t="shared" si="19"/>
        <v>0</v>
      </c>
      <c r="BL179" s="7" t="s">
        <v>97</v>
      </c>
      <c r="BM179" s="131" t="s">
        <v>389</v>
      </c>
    </row>
    <row r="180" spans="2:65" s="1" customFormat="1" ht="24" customHeight="1">
      <c r="B180" s="14"/>
      <c r="C180" s="120" t="s">
        <v>252</v>
      </c>
      <c r="D180" s="120" t="s">
        <v>80</v>
      </c>
      <c r="E180" s="121" t="s">
        <v>222</v>
      </c>
      <c r="F180" s="122" t="s">
        <v>223</v>
      </c>
      <c r="G180" s="123" t="s">
        <v>83</v>
      </c>
      <c r="H180" s="124">
        <v>265</v>
      </c>
      <c r="I180" s="125"/>
      <c r="J180" s="126">
        <f t="shared" si="10"/>
        <v>0</v>
      </c>
      <c r="K180" s="122" t="s">
        <v>107</v>
      </c>
      <c r="L180" s="16"/>
      <c r="M180" s="127" t="s">
        <v>0</v>
      </c>
      <c r="N180" s="128" t="s">
        <v>27</v>
      </c>
      <c r="O180" s="23"/>
      <c r="P180" s="129">
        <f t="shared" si="11"/>
        <v>0</v>
      </c>
      <c r="Q180" s="129">
        <v>0</v>
      </c>
      <c r="R180" s="129">
        <f t="shared" si="12"/>
        <v>0</v>
      </c>
      <c r="S180" s="129">
        <v>0</v>
      </c>
      <c r="T180" s="130">
        <f t="shared" si="13"/>
        <v>0</v>
      </c>
      <c r="AR180" s="131" t="s">
        <v>97</v>
      </c>
      <c r="AT180" s="131" t="s">
        <v>80</v>
      </c>
      <c r="AU180" s="131" t="s">
        <v>47</v>
      </c>
      <c r="AY180" s="7" t="s">
        <v>76</v>
      </c>
      <c r="BE180" s="132">
        <f t="shared" si="14"/>
        <v>0</v>
      </c>
      <c r="BF180" s="132">
        <f t="shared" si="15"/>
        <v>0</v>
      </c>
      <c r="BG180" s="132">
        <f t="shared" si="16"/>
        <v>0</v>
      </c>
      <c r="BH180" s="132">
        <f t="shared" si="17"/>
        <v>0</v>
      </c>
      <c r="BI180" s="132">
        <f t="shared" si="18"/>
        <v>0</v>
      </c>
      <c r="BJ180" s="7" t="s">
        <v>46</v>
      </c>
      <c r="BK180" s="132">
        <f t="shared" si="19"/>
        <v>0</v>
      </c>
      <c r="BL180" s="7" t="s">
        <v>97</v>
      </c>
      <c r="BM180" s="131" t="s">
        <v>390</v>
      </c>
    </row>
    <row r="181" spans="2:65" s="1" customFormat="1" ht="16.5" customHeight="1">
      <c r="B181" s="14"/>
      <c r="C181" s="120" t="s">
        <v>255</v>
      </c>
      <c r="D181" s="120" t="s">
        <v>80</v>
      </c>
      <c r="E181" s="121" t="s">
        <v>225</v>
      </c>
      <c r="F181" s="122" t="s">
        <v>226</v>
      </c>
      <c r="G181" s="123" t="s">
        <v>209</v>
      </c>
      <c r="H181" s="124">
        <v>7</v>
      </c>
      <c r="I181" s="125"/>
      <c r="J181" s="126">
        <f t="shared" si="10"/>
        <v>0</v>
      </c>
      <c r="K181" s="122" t="s">
        <v>96</v>
      </c>
      <c r="L181" s="16"/>
      <c r="M181" s="127" t="s">
        <v>0</v>
      </c>
      <c r="N181" s="128" t="s">
        <v>27</v>
      </c>
      <c r="O181" s="23"/>
      <c r="P181" s="129">
        <f t="shared" si="11"/>
        <v>0</v>
      </c>
      <c r="Q181" s="129">
        <v>0</v>
      </c>
      <c r="R181" s="129">
        <f t="shared" si="12"/>
        <v>0</v>
      </c>
      <c r="S181" s="129">
        <v>0</v>
      </c>
      <c r="T181" s="130">
        <f t="shared" si="13"/>
        <v>0</v>
      </c>
      <c r="AR181" s="131" t="s">
        <v>97</v>
      </c>
      <c r="AT181" s="131" t="s">
        <v>80</v>
      </c>
      <c r="AU181" s="131" t="s">
        <v>47</v>
      </c>
      <c r="AY181" s="7" t="s">
        <v>76</v>
      </c>
      <c r="BE181" s="132">
        <f t="shared" si="14"/>
        <v>0</v>
      </c>
      <c r="BF181" s="132">
        <f t="shared" si="15"/>
        <v>0</v>
      </c>
      <c r="BG181" s="132">
        <f t="shared" si="16"/>
        <v>0</v>
      </c>
      <c r="BH181" s="132">
        <f t="shared" si="17"/>
        <v>0</v>
      </c>
      <c r="BI181" s="132">
        <f t="shared" si="18"/>
        <v>0</v>
      </c>
      <c r="BJ181" s="7" t="s">
        <v>46</v>
      </c>
      <c r="BK181" s="132">
        <f t="shared" si="19"/>
        <v>0</v>
      </c>
      <c r="BL181" s="7" t="s">
        <v>97</v>
      </c>
      <c r="BM181" s="131" t="s">
        <v>391</v>
      </c>
    </row>
    <row r="182" spans="2:65" s="1" customFormat="1" ht="16.5" customHeight="1">
      <c r="B182" s="14"/>
      <c r="C182" s="120" t="s">
        <v>260</v>
      </c>
      <c r="D182" s="120" t="s">
        <v>80</v>
      </c>
      <c r="E182" s="121" t="s">
        <v>229</v>
      </c>
      <c r="F182" s="122" t="s">
        <v>230</v>
      </c>
      <c r="G182" s="123" t="s">
        <v>83</v>
      </c>
      <c r="H182" s="124">
        <v>265</v>
      </c>
      <c r="I182" s="125"/>
      <c r="J182" s="126">
        <f t="shared" si="10"/>
        <v>0</v>
      </c>
      <c r="K182" s="122" t="s">
        <v>0</v>
      </c>
      <c r="L182" s="16"/>
      <c r="M182" s="127" t="s">
        <v>0</v>
      </c>
      <c r="N182" s="128" t="s">
        <v>27</v>
      </c>
      <c r="O182" s="23"/>
      <c r="P182" s="129">
        <f t="shared" si="11"/>
        <v>0</v>
      </c>
      <c r="Q182" s="129">
        <v>0.156</v>
      </c>
      <c r="R182" s="129">
        <f t="shared" si="12"/>
        <v>41.34</v>
      </c>
      <c r="S182" s="129">
        <v>0</v>
      </c>
      <c r="T182" s="130">
        <f t="shared" si="13"/>
        <v>0</v>
      </c>
      <c r="AR182" s="131" t="s">
        <v>97</v>
      </c>
      <c r="AT182" s="131" t="s">
        <v>80</v>
      </c>
      <c r="AU182" s="131" t="s">
        <v>47</v>
      </c>
      <c r="AY182" s="7" t="s">
        <v>76</v>
      </c>
      <c r="BE182" s="132">
        <f t="shared" si="14"/>
        <v>0</v>
      </c>
      <c r="BF182" s="132">
        <f t="shared" si="15"/>
        <v>0</v>
      </c>
      <c r="BG182" s="132">
        <f t="shared" si="16"/>
        <v>0</v>
      </c>
      <c r="BH182" s="132">
        <f t="shared" si="17"/>
        <v>0</v>
      </c>
      <c r="BI182" s="132">
        <f t="shared" si="18"/>
        <v>0</v>
      </c>
      <c r="BJ182" s="7" t="s">
        <v>46</v>
      </c>
      <c r="BK182" s="132">
        <f t="shared" si="19"/>
        <v>0</v>
      </c>
      <c r="BL182" s="7" t="s">
        <v>97</v>
      </c>
      <c r="BM182" s="131" t="s">
        <v>392</v>
      </c>
    </row>
    <row r="183" spans="2:65" s="1" customFormat="1" ht="16.5" customHeight="1">
      <c r="B183" s="14"/>
      <c r="C183" s="133" t="s">
        <v>263</v>
      </c>
      <c r="D183" s="133" t="s">
        <v>87</v>
      </c>
      <c r="E183" s="134" t="s">
        <v>231</v>
      </c>
      <c r="F183" s="135" t="s">
        <v>232</v>
      </c>
      <c r="G183" s="136" t="s">
        <v>83</v>
      </c>
      <c r="H183" s="137">
        <v>265</v>
      </c>
      <c r="I183" s="138"/>
      <c r="J183" s="139">
        <f t="shared" si="10"/>
        <v>0</v>
      </c>
      <c r="K183" s="135" t="s">
        <v>96</v>
      </c>
      <c r="L183" s="140"/>
      <c r="M183" s="141" t="s">
        <v>0</v>
      </c>
      <c r="N183" s="142" t="s">
        <v>27</v>
      </c>
      <c r="O183" s="23"/>
      <c r="P183" s="129">
        <f t="shared" si="11"/>
        <v>0</v>
      </c>
      <c r="Q183" s="129">
        <v>2E-05</v>
      </c>
      <c r="R183" s="129">
        <f t="shared" si="12"/>
        <v>0.0053</v>
      </c>
      <c r="S183" s="129">
        <v>0</v>
      </c>
      <c r="T183" s="130">
        <f t="shared" si="13"/>
        <v>0</v>
      </c>
      <c r="AR183" s="131" t="s">
        <v>100</v>
      </c>
      <c r="AT183" s="131" t="s">
        <v>87</v>
      </c>
      <c r="AU183" s="131" t="s">
        <v>47</v>
      </c>
      <c r="AY183" s="7" t="s">
        <v>76</v>
      </c>
      <c r="BE183" s="132">
        <f t="shared" si="14"/>
        <v>0</v>
      </c>
      <c r="BF183" s="132">
        <f t="shared" si="15"/>
        <v>0</v>
      </c>
      <c r="BG183" s="132">
        <f t="shared" si="16"/>
        <v>0</v>
      </c>
      <c r="BH183" s="132">
        <f t="shared" si="17"/>
        <v>0</v>
      </c>
      <c r="BI183" s="132">
        <f t="shared" si="18"/>
        <v>0</v>
      </c>
      <c r="BJ183" s="7" t="s">
        <v>46</v>
      </c>
      <c r="BK183" s="132">
        <f t="shared" si="19"/>
        <v>0</v>
      </c>
      <c r="BL183" s="7" t="s">
        <v>100</v>
      </c>
      <c r="BM183" s="131" t="s">
        <v>393</v>
      </c>
    </row>
    <row r="184" spans="2:65" s="1" customFormat="1" ht="24" customHeight="1">
      <c r="B184" s="14"/>
      <c r="C184" s="120" t="s">
        <v>266</v>
      </c>
      <c r="D184" s="120" t="s">
        <v>80</v>
      </c>
      <c r="E184" s="121" t="s">
        <v>233</v>
      </c>
      <c r="F184" s="122" t="s">
        <v>234</v>
      </c>
      <c r="G184" s="123" t="s">
        <v>83</v>
      </c>
      <c r="H184" s="124">
        <v>265</v>
      </c>
      <c r="I184" s="125"/>
      <c r="J184" s="126">
        <f t="shared" si="10"/>
        <v>0</v>
      </c>
      <c r="K184" s="122" t="s">
        <v>103</v>
      </c>
      <c r="L184" s="16"/>
      <c r="M184" s="127" t="s">
        <v>0</v>
      </c>
      <c r="N184" s="128" t="s">
        <v>27</v>
      </c>
      <c r="O184" s="23"/>
      <c r="P184" s="129">
        <f t="shared" si="11"/>
        <v>0</v>
      </c>
      <c r="Q184" s="129">
        <v>0</v>
      </c>
      <c r="R184" s="129">
        <f t="shared" si="12"/>
        <v>0</v>
      </c>
      <c r="S184" s="129">
        <v>0</v>
      </c>
      <c r="T184" s="130">
        <f t="shared" si="13"/>
        <v>0</v>
      </c>
      <c r="AR184" s="131" t="s">
        <v>97</v>
      </c>
      <c r="AT184" s="131" t="s">
        <v>80</v>
      </c>
      <c r="AU184" s="131" t="s">
        <v>47</v>
      </c>
      <c r="AY184" s="7" t="s">
        <v>76</v>
      </c>
      <c r="BE184" s="132">
        <f t="shared" si="14"/>
        <v>0</v>
      </c>
      <c r="BF184" s="132">
        <f t="shared" si="15"/>
        <v>0</v>
      </c>
      <c r="BG184" s="132">
        <f t="shared" si="16"/>
        <v>0</v>
      </c>
      <c r="BH184" s="132">
        <f t="shared" si="17"/>
        <v>0</v>
      </c>
      <c r="BI184" s="132">
        <f t="shared" si="18"/>
        <v>0</v>
      </c>
      <c r="BJ184" s="7" t="s">
        <v>46</v>
      </c>
      <c r="BK184" s="132">
        <f t="shared" si="19"/>
        <v>0</v>
      </c>
      <c r="BL184" s="7" t="s">
        <v>97</v>
      </c>
      <c r="BM184" s="131" t="s">
        <v>394</v>
      </c>
    </row>
    <row r="185" spans="2:65" s="1" customFormat="1" ht="16.5" customHeight="1">
      <c r="B185" s="14"/>
      <c r="C185" s="120" t="s">
        <v>395</v>
      </c>
      <c r="D185" s="120" t="s">
        <v>80</v>
      </c>
      <c r="E185" s="121" t="s">
        <v>236</v>
      </c>
      <c r="F185" s="122" t="s">
        <v>237</v>
      </c>
      <c r="G185" s="123" t="s">
        <v>111</v>
      </c>
      <c r="H185" s="124">
        <v>2</v>
      </c>
      <c r="I185" s="125"/>
      <c r="J185" s="126">
        <f t="shared" si="10"/>
        <v>0</v>
      </c>
      <c r="K185" s="122" t="s">
        <v>103</v>
      </c>
      <c r="L185" s="16"/>
      <c r="M185" s="127" t="s">
        <v>0</v>
      </c>
      <c r="N185" s="128" t="s">
        <v>27</v>
      </c>
      <c r="O185" s="23"/>
      <c r="P185" s="129">
        <f t="shared" si="11"/>
        <v>0</v>
      </c>
      <c r="Q185" s="129">
        <v>0.0076</v>
      </c>
      <c r="R185" s="129">
        <f t="shared" si="12"/>
        <v>0.0152</v>
      </c>
      <c r="S185" s="129">
        <v>0</v>
      </c>
      <c r="T185" s="130">
        <f t="shared" si="13"/>
        <v>0</v>
      </c>
      <c r="AR185" s="131" t="s">
        <v>97</v>
      </c>
      <c r="AT185" s="131" t="s">
        <v>80</v>
      </c>
      <c r="AU185" s="131" t="s">
        <v>47</v>
      </c>
      <c r="AY185" s="7" t="s">
        <v>76</v>
      </c>
      <c r="BE185" s="132">
        <f t="shared" si="14"/>
        <v>0</v>
      </c>
      <c r="BF185" s="132">
        <f t="shared" si="15"/>
        <v>0</v>
      </c>
      <c r="BG185" s="132">
        <f t="shared" si="16"/>
        <v>0</v>
      </c>
      <c r="BH185" s="132">
        <f t="shared" si="17"/>
        <v>0</v>
      </c>
      <c r="BI185" s="132">
        <f t="shared" si="18"/>
        <v>0</v>
      </c>
      <c r="BJ185" s="7" t="s">
        <v>46</v>
      </c>
      <c r="BK185" s="132">
        <f t="shared" si="19"/>
        <v>0</v>
      </c>
      <c r="BL185" s="7" t="s">
        <v>97</v>
      </c>
      <c r="BM185" s="131" t="s">
        <v>396</v>
      </c>
    </row>
    <row r="186" spans="2:65" s="1" customFormat="1" ht="24" customHeight="1">
      <c r="B186" s="14"/>
      <c r="C186" s="120" t="s">
        <v>271</v>
      </c>
      <c r="D186" s="120" t="s">
        <v>80</v>
      </c>
      <c r="E186" s="121" t="s">
        <v>238</v>
      </c>
      <c r="F186" s="122" t="s">
        <v>239</v>
      </c>
      <c r="G186" s="123" t="s">
        <v>83</v>
      </c>
      <c r="H186" s="124">
        <v>2</v>
      </c>
      <c r="I186" s="125"/>
      <c r="J186" s="126">
        <f t="shared" si="10"/>
        <v>0</v>
      </c>
      <c r="K186" s="122" t="s">
        <v>103</v>
      </c>
      <c r="L186" s="16"/>
      <c r="M186" s="127" t="s">
        <v>0</v>
      </c>
      <c r="N186" s="128" t="s">
        <v>27</v>
      </c>
      <c r="O186" s="23"/>
      <c r="P186" s="129">
        <f t="shared" si="11"/>
        <v>0</v>
      </c>
      <c r="Q186" s="129">
        <v>0.0019</v>
      </c>
      <c r="R186" s="129">
        <f t="shared" si="12"/>
        <v>0.0038</v>
      </c>
      <c r="S186" s="129">
        <v>0</v>
      </c>
      <c r="T186" s="130">
        <f t="shared" si="13"/>
        <v>0</v>
      </c>
      <c r="AR186" s="131" t="s">
        <v>97</v>
      </c>
      <c r="AT186" s="131" t="s">
        <v>80</v>
      </c>
      <c r="AU186" s="131" t="s">
        <v>47</v>
      </c>
      <c r="AY186" s="7" t="s">
        <v>76</v>
      </c>
      <c r="BE186" s="132">
        <f t="shared" si="14"/>
        <v>0</v>
      </c>
      <c r="BF186" s="132">
        <f t="shared" si="15"/>
        <v>0</v>
      </c>
      <c r="BG186" s="132">
        <f t="shared" si="16"/>
        <v>0</v>
      </c>
      <c r="BH186" s="132">
        <f t="shared" si="17"/>
        <v>0</v>
      </c>
      <c r="BI186" s="132">
        <f t="shared" si="18"/>
        <v>0</v>
      </c>
      <c r="BJ186" s="7" t="s">
        <v>46</v>
      </c>
      <c r="BK186" s="132">
        <f t="shared" si="19"/>
        <v>0</v>
      </c>
      <c r="BL186" s="7" t="s">
        <v>97</v>
      </c>
      <c r="BM186" s="131" t="s">
        <v>397</v>
      </c>
    </row>
    <row r="187" spans="2:65" s="1" customFormat="1" ht="24" customHeight="1">
      <c r="B187" s="14"/>
      <c r="C187" s="120" t="s">
        <v>275</v>
      </c>
      <c r="D187" s="120" t="s">
        <v>80</v>
      </c>
      <c r="E187" s="121" t="s">
        <v>241</v>
      </c>
      <c r="F187" s="122" t="s">
        <v>242</v>
      </c>
      <c r="G187" s="123" t="s">
        <v>83</v>
      </c>
      <c r="H187" s="124">
        <v>265</v>
      </c>
      <c r="I187" s="125"/>
      <c r="J187" s="126">
        <f t="shared" si="10"/>
        <v>0</v>
      </c>
      <c r="K187" s="122" t="s">
        <v>107</v>
      </c>
      <c r="L187" s="16"/>
      <c r="M187" s="127" t="s">
        <v>0</v>
      </c>
      <c r="N187" s="128" t="s">
        <v>27</v>
      </c>
      <c r="O187" s="23"/>
      <c r="P187" s="129">
        <f t="shared" si="11"/>
        <v>0</v>
      </c>
      <c r="Q187" s="129">
        <v>0</v>
      </c>
      <c r="R187" s="129">
        <f t="shared" si="12"/>
        <v>0</v>
      </c>
      <c r="S187" s="129">
        <v>0</v>
      </c>
      <c r="T187" s="130">
        <f t="shared" si="13"/>
        <v>0</v>
      </c>
      <c r="AR187" s="131" t="s">
        <v>97</v>
      </c>
      <c r="AT187" s="131" t="s">
        <v>80</v>
      </c>
      <c r="AU187" s="131" t="s">
        <v>47</v>
      </c>
      <c r="AY187" s="7" t="s">
        <v>76</v>
      </c>
      <c r="BE187" s="132">
        <f t="shared" si="14"/>
        <v>0</v>
      </c>
      <c r="BF187" s="132">
        <f t="shared" si="15"/>
        <v>0</v>
      </c>
      <c r="BG187" s="132">
        <f t="shared" si="16"/>
        <v>0</v>
      </c>
      <c r="BH187" s="132">
        <f t="shared" si="17"/>
        <v>0</v>
      </c>
      <c r="BI187" s="132">
        <f t="shared" si="18"/>
        <v>0</v>
      </c>
      <c r="BJ187" s="7" t="s">
        <v>46</v>
      </c>
      <c r="BK187" s="132">
        <f t="shared" si="19"/>
        <v>0</v>
      </c>
      <c r="BL187" s="7" t="s">
        <v>97</v>
      </c>
      <c r="BM187" s="131" t="s">
        <v>398</v>
      </c>
    </row>
    <row r="188" spans="2:65" s="1" customFormat="1" ht="24" customHeight="1">
      <c r="B188" s="14"/>
      <c r="C188" s="120" t="s">
        <v>278</v>
      </c>
      <c r="D188" s="120" t="s">
        <v>80</v>
      </c>
      <c r="E188" s="121" t="s">
        <v>244</v>
      </c>
      <c r="F188" s="122" t="s">
        <v>245</v>
      </c>
      <c r="G188" s="123" t="s">
        <v>83</v>
      </c>
      <c r="H188" s="124">
        <v>25</v>
      </c>
      <c r="I188" s="125"/>
      <c r="J188" s="126">
        <f t="shared" si="10"/>
        <v>0</v>
      </c>
      <c r="K188" s="122" t="s">
        <v>84</v>
      </c>
      <c r="L188" s="16"/>
      <c r="M188" s="127" t="s">
        <v>0</v>
      </c>
      <c r="N188" s="128" t="s">
        <v>27</v>
      </c>
      <c r="O188" s="23"/>
      <c r="P188" s="129">
        <f t="shared" si="11"/>
        <v>0</v>
      </c>
      <c r="Q188" s="129">
        <v>0</v>
      </c>
      <c r="R188" s="129">
        <f t="shared" si="12"/>
        <v>0</v>
      </c>
      <c r="S188" s="129">
        <v>0</v>
      </c>
      <c r="T188" s="130">
        <f t="shared" si="13"/>
        <v>0</v>
      </c>
      <c r="AR188" s="131" t="s">
        <v>97</v>
      </c>
      <c r="AT188" s="131" t="s">
        <v>80</v>
      </c>
      <c r="AU188" s="131" t="s">
        <v>47</v>
      </c>
      <c r="AY188" s="7" t="s">
        <v>76</v>
      </c>
      <c r="BE188" s="132">
        <f t="shared" si="14"/>
        <v>0</v>
      </c>
      <c r="BF188" s="132">
        <f t="shared" si="15"/>
        <v>0</v>
      </c>
      <c r="BG188" s="132">
        <f t="shared" si="16"/>
        <v>0</v>
      </c>
      <c r="BH188" s="132">
        <f t="shared" si="17"/>
        <v>0</v>
      </c>
      <c r="BI188" s="132">
        <f t="shared" si="18"/>
        <v>0</v>
      </c>
      <c r="BJ188" s="7" t="s">
        <v>46</v>
      </c>
      <c r="BK188" s="132">
        <f t="shared" si="19"/>
        <v>0</v>
      </c>
      <c r="BL188" s="7" t="s">
        <v>97</v>
      </c>
      <c r="BM188" s="131" t="s">
        <v>399</v>
      </c>
    </row>
    <row r="189" spans="2:65" s="1" customFormat="1" ht="24" customHeight="1">
      <c r="B189" s="14"/>
      <c r="C189" s="120" t="s">
        <v>280</v>
      </c>
      <c r="D189" s="120" t="s">
        <v>80</v>
      </c>
      <c r="E189" s="121" t="s">
        <v>247</v>
      </c>
      <c r="F189" s="122" t="s">
        <v>248</v>
      </c>
      <c r="G189" s="123" t="s">
        <v>209</v>
      </c>
      <c r="H189" s="124">
        <v>5</v>
      </c>
      <c r="I189" s="125"/>
      <c r="J189" s="126">
        <f t="shared" si="10"/>
        <v>0</v>
      </c>
      <c r="K189" s="122" t="s">
        <v>103</v>
      </c>
      <c r="L189" s="16"/>
      <c r="M189" s="127" t="s">
        <v>0</v>
      </c>
      <c r="N189" s="128" t="s">
        <v>27</v>
      </c>
      <c r="O189" s="23"/>
      <c r="P189" s="129">
        <f t="shared" si="11"/>
        <v>0</v>
      </c>
      <c r="Q189" s="129">
        <v>0</v>
      </c>
      <c r="R189" s="129">
        <f t="shared" si="12"/>
        <v>0</v>
      </c>
      <c r="S189" s="129">
        <v>0</v>
      </c>
      <c r="T189" s="130">
        <f t="shared" si="13"/>
        <v>0</v>
      </c>
      <c r="AR189" s="131" t="s">
        <v>97</v>
      </c>
      <c r="AT189" s="131" t="s">
        <v>80</v>
      </c>
      <c r="AU189" s="131" t="s">
        <v>47</v>
      </c>
      <c r="AY189" s="7" t="s">
        <v>76</v>
      </c>
      <c r="BE189" s="132">
        <f t="shared" si="14"/>
        <v>0</v>
      </c>
      <c r="BF189" s="132">
        <f t="shared" si="15"/>
        <v>0</v>
      </c>
      <c r="BG189" s="132">
        <f t="shared" si="16"/>
        <v>0</v>
      </c>
      <c r="BH189" s="132">
        <f t="shared" si="17"/>
        <v>0</v>
      </c>
      <c r="BI189" s="132">
        <f t="shared" si="18"/>
        <v>0</v>
      </c>
      <c r="BJ189" s="7" t="s">
        <v>46</v>
      </c>
      <c r="BK189" s="132">
        <f t="shared" si="19"/>
        <v>0</v>
      </c>
      <c r="BL189" s="7" t="s">
        <v>97</v>
      </c>
      <c r="BM189" s="131" t="s">
        <v>400</v>
      </c>
    </row>
    <row r="190" spans="2:65" s="1" customFormat="1" ht="16.5" customHeight="1">
      <c r="B190" s="14"/>
      <c r="C190" s="120" t="s">
        <v>282</v>
      </c>
      <c r="D190" s="120" t="s">
        <v>80</v>
      </c>
      <c r="E190" s="121" t="s">
        <v>250</v>
      </c>
      <c r="F190" s="122" t="s">
        <v>251</v>
      </c>
      <c r="G190" s="123" t="s">
        <v>209</v>
      </c>
      <c r="H190" s="124">
        <v>5</v>
      </c>
      <c r="I190" s="125"/>
      <c r="J190" s="126">
        <f t="shared" si="10"/>
        <v>0</v>
      </c>
      <c r="K190" s="122" t="s">
        <v>96</v>
      </c>
      <c r="L190" s="16"/>
      <c r="M190" s="127" t="s">
        <v>0</v>
      </c>
      <c r="N190" s="128" t="s">
        <v>27</v>
      </c>
      <c r="O190" s="23"/>
      <c r="P190" s="129">
        <f t="shared" si="11"/>
        <v>0</v>
      </c>
      <c r="Q190" s="129">
        <v>0</v>
      </c>
      <c r="R190" s="129">
        <f t="shared" si="12"/>
        <v>0</v>
      </c>
      <c r="S190" s="129">
        <v>0</v>
      </c>
      <c r="T190" s="130">
        <f t="shared" si="13"/>
        <v>0</v>
      </c>
      <c r="AR190" s="131" t="s">
        <v>97</v>
      </c>
      <c r="AT190" s="131" t="s">
        <v>80</v>
      </c>
      <c r="AU190" s="131" t="s">
        <v>47</v>
      </c>
      <c r="AY190" s="7" t="s">
        <v>76</v>
      </c>
      <c r="BE190" s="132">
        <f t="shared" si="14"/>
        <v>0</v>
      </c>
      <c r="BF190" s="132">
        <f t="shared" si="15"/>
        <v>0</v>
      </c>
      <c r="BG190" s="132">
        <f t="shared" si="16"/>
        <v>0</v>
      </c>
      <c r="BH190" s="132">
        <f t="shared" si="17"/>
        <v>0</v>
      </c>
      <c r="BI190" s="132">
        <f t="shared" si="18"/>
        <v>0</v>
      </c>
      <c r="BJ190" s="7" t="s">
        <v>46</v>
      </c>
      <c r="BK190" s="132">
        <f t="shared" si="19"/>
        <v>0</v>
      </c>
      <c r="BL190" s="7" t="s">
        <v>97</v>
      </c>
      <c r="BM190" s="131" t="s">
        <v>401</v>
      </c>
    </row>
    <row r="191" spans="2:65" s="1" customFormat="1" ht="16.5" customHeight="1">
      <c r="B191" s="14"/>
      <c r="C191" s="120" t="s">
        <v>284</v>
      </c>
      <c r="D191" s="120" t="s">
        <v>80</v>
      </c>
      <c r="E191" s="121" t="s">
        <v>253</v>
      </c>
      <c r="F191" s="122" t="s">
        <v>254</v>
      </c>
      <c r="G191" s="123" t="s">
        <v>197</v>
      </c>
      <c r="H191" s="124">
        <v>133</v>
      </c>
      <c r="I191" s="125"/>
      <c r="J191" s="126">
        <f t="shared" si="10"/>
        <v>0</v>
      </c>
      <c r="K191" s="122" t="s">
        <v>96</v>
      </c>
      <c r="L191" s="16"/>
      <c r="M191" s="127" t="s">
        <v>0</v>
      </c>
      <c r="N191" s="128" t="s">
        <v>27</v>
      </c>
      <c r="O191" s="23"/>
      <c r="P191" s="129">
        <f t="shared" si="11"/>
        <v>0</v>
      </c>
      <c r="Q191" s="129">
        <v>0</v>
      </c>
      <c r="R191" s="129">
        <f t="shared" si="12"/>
        <v>0</v>
      </c>
      <c r="S191" s="129">
        <v>0</v>
      </c>
      <c r="T191" s="130">
        <f t="shared" si="13"/>
        <v>0</v>
      </c>
      <c r="AR191" s="131" t="s">
        <v>97</v>
      </c>
      <c r="AT191" s="131" t="s">
        <v>80</v>
      </c>
      <c r="AU191" s="131" t="s">
        <v>47</v>
      </c>
      <c r="AY191" s="7" t="s">
        <v>76</v>
      </c>
      <c r="BE191" s="132">
        <f t="shared" si="14"/>
        <v>0</v>
      </c>
      <c r="BF191" s="132">
        <f t="shared" si="15"/>
        <v>0</v>
      </c>
      <c r="BG191" s="132">
        <f t="shared" si="16"/>
        <v>0</v>
      </c>
      <c r="BH191" s="132">
        <f t="shared" si="17"/>
        <v>0</v>
      </c>
      <c r="BI191" s="132">
        <f t="shared" si="18"/>
        <v>0</v>
      </c>
      <c r="BJ191" s="7" t="s">
        <v>46</v>
      </c>
      <c r="BK191" s="132">
        <f t="shared" si="19"/>
        <v>0</v>
      </c>
      <c r="BL191" s="7" t="s">
        <v>97</v>
      </c>
      <c r="BM191" s="131" t="s">
        <v>402</v>
      </c>
    </row>
    <row r="192" spans="2:65" s="1" customFormat="1" ht="16.5" customHeight="1">
      <c r="B192" s="14"/>
      <c r="C192" s="120" t="s">
        <v>287</v>
      </c>
      <c r="D192" s="120" t="s">
        <v>80</v>
      </c>
      <c r="E192" s="121" t="s">
        <v>256</v>
      </c>
      <c r="F192" s="122" t="s">
        <v>257</v>
      </c>
      <c r="G192" s="123" t="s">
        <v>197</v>
      </c>
      <c r="H192" s="124">
        <v>133</v>
      </c>
      <c r="I192" s="125"/>
      <c r="J192" s="126">
        <f t="shared" si="10"/>
        <v>0</v>
      </c>
      <c r="K192" s="122" t="s">
        <v>96</v>
      </c>
      <c r="L192" s="16"/>
      <c r="M192" s="127" t="s">
        <v>0</v>
      </c>
      <c r="N192" s="128" t="s">
        <v>27</v>
      </c>
      <c r="O192" s="23"/>
      <c r="P192" s="129">
        <f t="shared" si="11"/>
        <v>0</v>
      </c>
      <c r="Q192" s="129">
        <v>3E-05</v>
      </c>
      <c r="R192" s="129">
        <f t="shared" si="12"/>
        <v>0.0039900000000000005</v>
      </c>
      <c r="S192" s="129">
        <v>0</v>
      </c>
      <c r="T192" s="130">
        <f t="shared" si="13"/>
        <v>0</v>
      </c>
      <c r="AR192" s="131" t="s">
        <v>97</v>
      </c>
      <c r="AT192" s="131" t="s">
        <v>80</v>
      </c>
      <c r="AU192" s="131" t="s">
        <v>47</v>
      </c>
      <c r="AY192" s="7" t="s">
        <v>76</v>
      </c>
      <c r="BE192" s="132">
        <f t="shared" si="14"/>
        <v>0</v>
      </c>
      <c r="BF192" s="132">
        <f t="shared" si="15"/>
        <v>0</v>
      </c>
      <c r="BG192" s="132">
        <f t="shared" si="16"/>
        <v>0</v>
      </c>
      <c r="BH192" s="132">
        <f t="shared" si="17"/>
        <v>0</v>
      </c>
      <c r="BI192" s="132">
        <f t="shared" si="18"/>
        <v>0</v>
      </c>
      <c r="BJ192" s="7" t="s">
        <v>46</v>
      </c>
      <c r="BK192" s="132">
        <f t="shared" si="19"/>
        <v>0</v>
      </c>
      <c r="BL192" s="7" t="s">
        <v>97</v>
      </c>
      <c r="BM192" s="131" t="s">
        <v>403</v>
      </c>
    </row>
    <row r="193" spans="2:65" s="1" customFormat="1" ht="16.5" customHeight="1">
      <c r="B193" s="14"/>
      <c r="C193" s="120" t="s">
        <v>289</v>
      </c>
      <c r="D193" s="120" t="s">
        <v>80</v>
      </c>
      <c r="E193" s="121" t="s">
        <v>258</v>
      </c>
      <c r="F193" s="122" t="s">
        <v>259</v>
      </c>
      <c r="G193" s="123" t="s">
        <v>197</v>
      </c>
      <c r="H193" s="124">
        <v>133</v>
      </c>
      <c r="I193" s="125"/>
      <c r="J193" s="126">
        <f t="shared" si="10"/>
        <v>0</v>
      </c>
      <c r="K193" s="122" t="s">
        <v>96</v>
      </c>
      <c r="L193" s="16"/>
      <c r="M193" s="127" t="s">
        <v>0</v>
      </c>
      <c r="N193" s="128" t="s">
        <v>27</v>
      </c>
      <c r="O193" s="23"/>
      <c r="P193" s="129">
        <f t="shared" si="11"/>
        <v>0</v>
      </c>
      <c r="Q193" s="129">
        <v>0</v>
      </c>
      <c r="R193" s="129">
        <f t="shared" si="12"/>
        <v>0</v>
      </c>
      <c r="S193" s="129">
        <v>0</v>
      </c>
      <c r="T193" s="130">
        <f t="shared" si="13"/>
        <v>0</v>
      </c>
      <c r="AR193" s="131" t="s">
        <v>97</v>
      </c>
      <c r="AT193" s="131" t="s">
        <v>80</v>
      </c>
      <c r="AU193" s="131" t="s">
        <v>47</v>
      </c>
      <c r="AY193" s="7" t="s">
        <v>76</v>
      </c>
      <c r="BE193" s="132">
        <f t="shared" si="14"/>
        <v>0</v>
      </c>
      <c r="BF193" s="132">
        <f t="shared" si="15"/>
        <v>0</v>
      </c>
      <c r="BG193" s="132">
        <f t="shared" si="16"/>
        <v>0</v>
      </c>
      <c r="BH193" s="132">
        <f t="shared" si="17"/>
        <v>0</v>
      </c>
      <c r="BI193" s="132">
        <f t="shared" si="18"/>
        <v>0</v>
      </c>
      <c r="BJ193" s="7" t="s">
        <v>46</v>
      </c>
      <c r="BK193" s="132">
        <f t="shared" si="19"/>
        <v>0</v>
      </c>
      <c r="BL193" s="7" t="s">
        <v>97</v>
      </c>
      <c r="BM193" s="131" t="s">
        <v>404</v>
      </c>
    </row>
    <row r="194" spans="2:65" s="1" customFormat="1" ht="16.5" customHeight="1">
      <c r="B194" s="14"/>
      <c r="C194" s="120" t="s">
        <v>291</v>
      </c>
      <c r="D194" s="120" t="s">
        <v>80</v>
      </c>
      <c r="E194" s="121" t="s">
        <v>261</v>
      </c>
      <c r="F194" s="122" t="s">
        <v>262</v>
      </c>
      <c r="G194" s="123" t="s">
        <v>197</v>
      </c>
      <c r="H194" s="124">
        <v>12</v>
      </c>
      <c r="I194" s="125"/>
      <c r="J194" s="126">
        <f t="shared" si="10"/>
        <v>0</v>
      </c>
      <c r="K194" s="122" t="s">
        <v>103</v>
      </c>
      <c r="L194" s="16"/>
      <c r="M194" s="127" t="s">
        <v>0</v>
      </c>
      <c r="N194" s="128" t="s">
        <v>27</v>
      </c>
      <c r="O194" s="23"/>
      <c r="P194" s="129">
        <f t="shared" si="11"/>
        <v>0</v>
      </c>
      <c r="Q194" s="129">
        <v>0</v>
      </c>
      <c r="R194" s="129">
        <f t="shared" si="12"/>
        <v>0</v>
      </c>
      <c r="S194" s="129">
        <v>0</v>
      </c>
      <c r="T194" s="130">
        <f t="shared" si="13"/>
        <v>0</v>
      </c>
      <c r="AR194" s="131" t="s">
        <v>97</v>
      </c>
      <c r="AT194" s="131" t="s">
        <v>80</v>
      </c>
      <c r="AU194" s="131" t="s">
        <v>47</v>
      </c>
      <c r="AY194" s="7" t="s">
        <v>76</v>
      </c>
      <c r="BE194" s="132">
        <f t="shared" si="14"/>
        <v>0</v>
      </c>
      <c r="BF194" s="132">
        <f t="shared" si="15"/>
        <v>0</v>
      </c>
      <c r="BG194" s="132">
        <f t="shared" si="16"/>
        <v>0</v>
      </c>
      <c r="BH194" s="132">
        <f t="shared" si="17"/>
        <v>0</v>
      </c>
      <c r="BI194" s="132">
        <f t="shared" si="18"/>
        <v>0</v>
      </c>
      <c r="BJ194" s="7" t="s">
        <v>46</v>
      </c>
      <c r="BK194" s="132">
        <f t="shared" si="19"/>
        <v>0</v>
      </c>
      <c r="BL194" s="7" t="s">
        <v>97</v>
      </c>
      <c r="BM194" s="131" t="s">
        <v>405</v>
      </c>
    </row>
    <row r="195" spans="2:65" s="1" customFormat="1" ht="24" customHeight="1">
      <c r="B195" s="14"/>
      <c r="C195" s="120" t="s">
        <v>97</v>
      </c>
      <c r="D195" s="120" t="s">
        <v>80</v>
      </c>
      <c r="E195" s="121" t="s">
        <v>264</v>
      </c>
      <c r="F195" s="122" t="s">
        <v>265</v>
      </c>
      <c r="G195" s="123" t="s">
        <v>197</v>
      </c>
      <c r="H195" s="124">
        <v>12</v>
      </c>
      <c r="I195" s="125"/>
      <c r="J195" s="126">
        <f t="shared" si="10"/>
        <v>0</v>
      </c>
      <c r="K195" s="122" t="s">
        <v>96</v>
      </c>
      <c r="L195" s="16"/>
      <c r="M195" s="127" t="s">
        <v>0</v>
      </c>
      <c r="N195" s="128" t="s">
        <v>27</v>
      </c>
      <c r="O195" s="23"/>
      <c r="P195" s="129">
        <f t="shared" si="11"/>
        <v>0</v>
      </c>
      <c r="Q195" s="129">
        <v>0.2024</v>
      </c>
      <c r="R195" s="129">
        <f t="shared" si="12"/>
        <v>2.4288</v>
      </c>
      <c r="S195" s="129">
        <v>0</v>
      </c>
      <c r="T195" s="130">
        <f t="shared" si="13"/>
        <v>0</v>
      </c>
      <c r="AR195" s="131" t="s">
        <v>97</v>
      </c>
      <c r="AT195" s="131" t="s">
        <v>80</v>
      </c>
      <c r="AU195" s="131" t="s">
        <v>47</v>
      </c>
      <c r="AY195" s="7" t="s">
        <v>76</v>
      </c>
      <c r="BE195" s="132">
        <f t="shared" si="14"/>
        <v>0</v>
      </c>
      <c r="BF195" s="132">
        <f t="shared" si="15"/>
        <v>0</v>
      </c>
      <c r="BG195" s="132">
        <f t="shared" si="16"/>
        <v>0</v>
      </c>
      <c r="BH195" s="132">
        <f t="shared" si="17"/>
        <v>0</v>
      </c>
      <c r="BI195" s="132">
        <f t="shared" si="18"/>
        <v>0</v>
      </c>
      <c r="BJ195" s="7" t="s">
        <v>46</v>
      </c>
      <c r="BK195" s="132">
        <f t="shared" si="19"/>
        <v>0</v>
      </c>
      <c r="BL195" s="7" t="s">
        <v>97</v>
      </c>
      <c r="BM195" s="131" t="s">
        <v>406</v>
      </c>
    </row>
    <row r="196" spans="2:65" s="1" customFormat="1" ht="24" customHeight="1">
      <c r="B196" s="14"/>
      <c r="C196" s="120" t="s">
        <v>294</v>
      </c>
      <c r="D196" s="120" t="s">
        <v>80</v>
      </c>
      <c r="E196" s="121" t="s">
        <v>267</v>
      </c>
      <c r="F196" s="122" t="s">
        <v>268</v>
      </c>
      <c r="G196" s="123" t="s">
        <v>197</v>
      </c>
      <c r="H196" s="124">
        <v>12</v>
      </c>
      <c r="I196" s="125"/>
      <c r="J196" s="126">
        <f t="shared" si="10"/>
        <v>0</v>
      </c>
      <c r="K196" s="122" t="s">
        <v>103</v>
      </c>
      <c r="L196" s="16"/>
      <c r="M196" s="127" t="s">
        <v>0</v>
      </c>
      <c r="N196" s="128" t="s">
        <v>27</v>
      </c>
      <c r="O196" s="23"/>
      <c r="P196" s="129">
        <f t="shared" si="11"/>
        <v>0</v>
      </c>
      <c r="Q196" s="129">
        <v>0.38626</v>
      </c>
      <c r="R196" s="129">
        <f t="shared" si="12"/>
        <v>4.63512</v>
      </c>
      <c r="S196" s="129">
        <v>0</v>
      </c>
      <c r="T196" s="130">
        <f t="shared" si="13"/>
        <v>0</v>
      </c>
      <c r="AR196" s="131" t="s">
        <v>97</v>
      </c>
      <c r="AT196" s="131" t="s">
        <v>80</v>
      </c>
      <c r="AU196" s="131" t="s">
        <v>47</v>
      </c>
      <c r="AY196" s="7" t="s">
        <v>76</v>
      </c>
      <c r="BE196" s="132">
        <f t="shared" si="14"/>
        <v>0</v>
      </c>
      <c r="BF196" s="132">
        <f t="shared" si="15"/>
        <v>0</v>
      </c>
      <c r="BG196" s="132">
        <f t="shared" si="16"/>
        <v>0</v>
      </c>
      <c r="BH196" s="132">
        <f t="shared" si="17"/>
        <v>0</v>
      </c>
      <c r="BI196" s="132">
        <f t="shared" si="18"/>
        <v>0</v>
      </c>
      <c r="BJ196" s="7" t="s">
        <v>46</v>
      </c>
      <c r="BK196" s="132">
        <f t="shared" si="19"/>
        <v>0</v>
      </c>
      <c r="BL196" s="7" t="s">
        <v>97</v>
      </c>
      <c r="BM196" s="131" t="s">
        <v>407</v>
      </c>
    </row>
    <row r="197" spans="2:63" s="6" customFormat="1" ht="25.9" customHeight="1">
      <c r="B197" s="104"/>
      <c r="C197" s="105"/>
      <c r="D197" s="106" t="s">
        <v>44</v>
      </c>
      <c r="E197" s="107" t="s">
        <v>269</v>
      </c>
      <c r="F197" s="107" t="s">
        <v>270</v>
      </c>
      <c r="G197" s="105"/>
      <c r="H197" s="105"/>
      <c r="I197" s="108"/>
      <c r="J197" s="109">
        <f>BK197</f>
        <v>0</v>
      </c>
      <c r="K197" s="105"/>
      <c r="L197" s="110"/>
      <c r="M197" s="111"/>
      <c r="N197" s="112"/>
      <c r="O197" s="112"/>
      <c r="P197" s="113">
        <f>SUM(P198:P211)</f>
        <v>0</v>
      </c>
      <c r="Q197" s="112"/>
      <c r="R197" s="113">
        <f>SUM(R198:R211)</f>
        <v>0</v>
      </c>
      <c r="S197" s="112"/>
      <c r="T197" s="114">
        <f>SUM(T198:T211)</f>
        <v>0</v>
      </c>
      <c r="AR197" s="115" t="s">
        <v>104</v>
      </c>
      <c r="AT197" s="116" t="s">
        <v>44</v>
      </c>
      <c r="AU197" s="116" t="s">
        <v>45</v>
      </c>
      <c r="AY197" s="115" t="s">
        <v>76</v>
      </c>
      <c r="BK197" s="117">
        <f>SUM(BK198:BK211)</f>
        <v>0</v>
      </c>
    </row>
    <row r="198" spans="2:65" s="1" customFormat="1" ht="16.5" customHeight="1">
      <c r="B198" s="14"/>
      <c r="C198" s="120" t="s">
        <v>296</v>
      </c>
      <c r="D198" s="120" t="s">
        <v>80</v>
      </c>
      <c r="E198" s="121" t="s">
        <v>46</v>
      </c>
      <c r="F198" s="122" t="s">
        <v>272</v>
      </c>
      <c r="G198" s="123" t="s">
        <v>273</v>
      </c>
      <c r="H198" s="124">
        <v>0.5</v>
      </c>
      <c r="I198" s="125"/>
      <c r="J198" s="126">
        <f aca="true" t="shared" si="20" ref="J198:J211">ROUND(I198*H198,2)</f>
        <v>0</v>
      </c>
      <c r="K198" s="122" t="s">
        <v>0</v>
      </c>
      <c r="L198" s="16"/>
      <c r="M198" s="127" t="s">
        <v>0</v>
      </c>
      <c r="N198" s="128" t="s">
        <v>27</v>
      </c>
      <c r="O198" s="23"/>
      <c r="P198" s="129">
        <f aca="true" t="shared" si="21" ref="P198:P211">O198*H198</f>
        <v>0</v>
      </c>
      <c r="Q198" s="129">
        <v>0</v>
      </c>
      <c r="R198" s="129">
        <f aca="true" t="shared" si="22" ref="R198:R211">Q198*H198</f>
        <v>0</v>
      </c>
      <c r="S198" s="129">
        <v>0</v>
      </c>
      <c r="T198" s="130">
        <f aca="true" t="shared" si="23" ref="T198:T211">S198*H198</f>
        <v>0</v>
      </c>
      <c r="AR198" s="131" t="s">
        <v>274</v>
      </c>
      <c r="AT198" s="131" t="s">
        <v>80</v>
      </c>
      <c r="AU198" s="131" t="s">
        <v>46</v>
      </c>
      <c r="AY198" s="7" t="s">
        <v>76</v>
      </c>
      <c r="BE198" s="132">
        <f aca="true" t="shared" si="24" ref="BE198:BE211">IF(N198="základní",J198,0)</f>
        <v>0</v>
      </c>
      <c r="BF198" s="132">
        <f aca="true" t="shared" si="25" ref="BF198:BF211">IF(N198="snížená",J198,0)</f>
        <v>0</v>
      </c>
      <c r="BG198" s="132">
        <f aca="true" t="shared" si="26" ref="BG198:BG211">IF(N198="zákl. přenesená",J198,0)</f>
        <v>0</v>
      </c>
      <c r="BH198" s="132">
        <f aca="true" t="shared" si="27" ref="BH198:BH211">IF(N198="sníž. přenesená",J198,0)</f>
        <v>0</v>
      </c>
      <c r="BI198" s="132">
        <f aca="true" t="shared" si="28" ref="BI198:BI211">IF(N198="nulová",J198,0)</f>
        <v>0</v>
      </c>
      <c r="BJ198" s="7" t="s">
        <v>46</v>
      </c>
      <c r="BK198" s="132">
        <f aca="true" t="shared" si="29" ref="BK198:BK211">ROUND(I198*H198,2)</f>
        <v>0</v>
      </c>
      <c r="BL198" s="7" t="s">
        <v>274</v>
      </c>
      <c r="BM198" s="131" t="s">
        <v>408</v>
      </c>
    </row>
    <row r="199" spans="2:65" s="1" customFormat="1" ht="16.5" customHeight="1">
      <c r="B199" s="14"/>
      <c r="C199" s="120" t="s">
        <v>299</v>
      </c>
      <c r="D199" s="120" t="s">
        <v>80</v>
      </c>
      <c r="E199" s="121" t="s">
        <v>3</v>
      </c>
      <c r="F199" s="122" t="s">
        <v>276</v>
      </c>
      <c r="G199" s="123" t="s">
        <v>277</v>
      </c>
      <c r="H199" s="124">
        <v>1</v>
      </c>
      <c r="I199" s="125"/>
      <c r="J199" s="126">
        <f t="shared" si="20"/>
        <v>0</v>
      </c>
      <c r="K199" s="122" t="s">
        <v>0</v>
      </c>
      <c r="L199" s="16"/>
      <c r="M199" s="127" t="s">
        <v>0</v>
      </c>
      <c r="N199" s="128" t="s">
        <v>27</v>
      </c>
      <c r="O199" s="23"/>
      <c r="P199" s="129">
        <f t="shared" si="21"/>
        <v>0</v>
      </c>
      <c r="Q199" s="129">
        <v>0</v>
      </c>
      <c r="R199" s="129">
        <f t="shared" si="22"/>
        <v>0</v>
      </c>
      <c r="S199" s="129">
        <v>0</v>
      </c>
      <c r="T199" s="130">
        <f t="shared" si="23"/>
        <v>0</v>
      </c>
      <c r="AR199" s="131" t="s">
        <v>274</v>
      </c>
      <c r="AT199" s="131" t="s">
        <v>80</v>
      </c>
      <c r="AU199" s="131" t="s">
        <v>46</v>
      </c>
      <c r="AY199" s="7" t="s">
        <v>76</v>
      </c>
      <c r="BE199" s="132">
        <f t="shared" si="24"/>
        <v>0</v>
      </c>
      <c r="BF199" s="132">
        <f t="shared" si="25"/>
        <v>0</v>
      </c>
      <c r="BG199" s="132">
        <f t="shared" si="26"/>
        <v>0</v>
      </c>
      <c r="BH199" s="132">
        <f t="shared" si="27"/>
        <v>0</v>
      </c>
      <c r="BI199" s="132">
        <f t="shared" si="28"/>
        <v>0</v>
      </c>
      <c r="BJ199" s="7" t="s">
        <v>46</v>
      </c>
      <c r="BK199" s="132">
        <f t="shared" si="29"/>
        <v>0</v>
      </c>
      <c r="BL199" s="7" t="s">
        <v>274</v>
      </c>
      <c r="BM199" s="131" t="s">
        <v>409</v>
      </c>
    </row>
    <row r="200" spans="2:65" s="1" customFormat="1" ht="16.5" customHeight="1">
      <c r="B200" s="14"/>
      <c r="C200" s="120" t="s">
        <v>301</v>
      </c>
      <c r="D200" s="120" t="s">
        <v>80</v>
      </c>
      <c r="E200" s="121" t="s">
        <v>152</v>
      </c>
      <c r="F200" s="122" t="s">
        <v>279</v>
      </c>
      <c r="G200" s="123" t="s">
        <v>277</v>
      </c>
      <c r="H200" s="124">
        <v>1</v>
      </c>
      <c r="I200" s="125"/>
      <c r="J200" s="126">
        <f t="shared" si="20"/>
        <v>0</v>
      </c>
      <c r="K200" s="122" t="s">
        <v>0</v>
      </c>
      <c r="L200" s="16"/>
      <c r="M200" s="127" t="s">
        <v>0</v>
      </c>
      <c r="N200" s="128" t="s">
        <v>27</v>
      </c>
      <c r="O200" s="23"/>
      <c r="P200" s="129">
        <f t="shared" si="21"/>
        <v>0</v>
      </c>
      <c r="Q200" s="129">
        <v>0</v>
      </c>
      <c r="R200" s="129">
        <f t="shared" si="22"/>
        <v>0</v>
      </c>
      <c r="S200" s="129">
        <v>0</v>
      </c>
      <c r="T200" s="130">
        <f t="shared" si="23"/>
        <v>0</v>
      </c>
      <c r="AR200" s="131" t="s">
        <v>274</v>
      </c>
      <c r="AT200" s="131" t="s">
        <v>80</v>
      </c>
      <c r="AU200" s="131" t="s">
        <v>46</v>
      </c>
      <c r="AY200" s="7" t="s">
        <v>76</v>
      </c>
      <c r="BE200" s="132">
        <f t="shared" si="24"/>
        <v>0</v>
      </c>
      <c r="BF200" s="132">
        <f t="shared" si="25"/>
        <v>0</v>
      </c>
      <c r="BG200" s="132">
        <f t="shared" si="26"/>
        <v>0</v>
      </c>
      <c r="BH200" s="132">
        <f t="shared" si="27"/>
        <v>0</v>
      </c>
      <c r="BI200" s="132">
        <f t="shared" si="28"/>
        <v>0</v>
      </c>
      <c r="BJ200" s="7" t="s">
        <v>46</v>
      </c>
      <c r="BK200" s="132">
        <f t="shared" si="29"/>
        <v>0</v>
      </c>
      <c r="BL200" s="7" t="s">
        <v>274</v>
      </c>
      <c r="BM200" s="131" t="s">
        <v>410</v>
      </c>
    </row>
    <row r="201" spans="2:65" s="1" customFormat="1" ht="16.5" customHeight="1">
      <c r="B201" s="14"/>
      <c r="C201" s="120" t="s">
        <v>227</v>
      </c>
      <c r="D201" s="120" t="s">
        <v>80</v>
      </c>
      <c r="E201" s="121" t="s">
        <v>158</v>
      </c>
      <c r="F201" s="122" t="s">
        <v>281</v>
      </c>
      <c r="G201" s="123" t="s">
        <v>277</v>
      </c>
      <c r="H201" s="124">
        <v>7</v>
      </c>
      <c r="I201" s="125"/>
      <c r="J201" s="126">
        <f t="shared" si="20"/>
        <v>0</v>
      </c>
      <c r="K201" s="122" t="s">
        <v>0</v>
      </c>
      <c r="L201" s="16"/>
      <c r="M201" s="127" t="s">
        <v>0</v>
      </c>
      <c r="N201" s="128" t="s">
        <v>27</v>
      </c>
      <c r="O201" s="23"/>
      <c r="P201" s="129">
        <f t="shared" si="21"/>
        <v>0</v>
      </c>
      <c r="Q201" s="129">
        <v>0</v>
      </c>
      <c r="R201" s="129">
        <f t="shared" si="22"/>
        <v>0</v>
      </c>
      <c r="S201" s="129">
        <v>0</v>
      </c>
      <c r="T201" s="130">
        <f t="shared" si="23"/>
        <v>0</v>
      </c>
      <c r="AR201" s="131" t="s">
        <v>274</v>
      </c>
      <c r="AT201" s="131" t="s">
        <v>80</v>
      </c>
      <c r="AU201" s="131" t="s">
        <v>46</v>
      </c>
      <c r="AY201" s="7" t="s">
        <v>76</v>
      </c>
      <c r="BE201" s="132">
        <f t="shared" si="24"/>
        <v>0</v>
      </c>
      <c r="BF201" s="132">
        <f t="shared" si="25"/>
        <v>0</v>
      </c>
      <c r="BG201" s="132">
        <f t="shared" si="26"/>
        <v>0</v>
      </c>
      <c r="BH201" s="132">
        <f t="shared" si="27"/>
        <v>0</v>
      </c>
      <c r="BI201" s="132">
        <f t="shared" si="28"/>
        <v>0</v>
      </c>
      <c r="BJ201" s="7" t="s">
        <v>46</v>
      </c>
      <c r="BK201" s="132">
        <f t="shared" si="29"/>
        <v>0</v>
      </c>
      <c r="BL201" s="7" t="s">
        <v>274</v>
      </c>
      <c r="BM201" s="131" t="s">
        <v>411</v>
      </c>
    </row>
    <row r="202" spans="2:65" s="1" customFormat="1" ht="16.5" customHeight="1">
      <c r="B202" s="14"/>
      <c r="C202" s="120" t="s">
        <v>145</v>
      </c>
      <c r="D202" s="120" t="s">
        <v>80</v>
      </c>
      <c r="E202" s="121" t="s">
        <v>47</v>
      </c>
      <c r="F202" s="122" t="s">
        <v>283</v>
      </c>
      <c r="G202" s="123" t="s">
        <v>277</v>
      </c>
      <c r="H202" s="124">
        <v>1</v>
      </c>
      <c r="I202" s="125"/>
      <c r="J202" s="126">
        <f t="shared" si="20"/>
        <v>0</v>
      </c>
      <c r="K202" s="122" t="s">
        <v>0</v>
      </c>
      <c r="L202" s="16"/>
      <c r="M202" s="127" t="s">
        <v>0</v>
      </c>
      <c r="N202" s="128" t="s">
        <v>27</v>
      </c>
      <c r="O202" s="23"/>
      <c r="P202" s="129">
        <f t="shared" si="21"/>
        <v>0</v>
      </c>
      <c r="Q202" s="129">
        <v>0</v>
      </c>
      <c r="R202" s="129">
        <f t="shared" si="22"/>
        <v>0</v>
      </c>
      <c r="S202" s="129">
        <v>0</v>
      </c>
      <c r="T202" s="130">
        <f t="shared" si="23"/>
        <v>0</v>
      </c>
      <c r="AR202" s="131" t="s">
        <v>274</v>
      </c>
      <c r="AT202" s="131" t="s">
        <v>80</v>
      </c>
      <c r="AU202" s="131" t="s">
        <v>46</v>
      </c>
      <c r="AY202" s="7" t="s">
        <v>76</v>
      </c>
      <c r="BE202" s="132">
        <f t="shared" si="24"/>
        <v>0</v>
      </c>
      <c r="BF202" s="132">
        <f t="shared" si="25"/>
        <v>0</v>
      </c>
      <c r="BG202" s="132">
        <f t="shared" si="26"/>
        <v>0</v>
      </c>
      <c r="BH202" s="132">
        <f t="shared" si="27"/>
        <v>0</v>
      </c>
      <c r="BI202" s="132">
        <f t="shared" si="28"/>
        <v>0</v>
      </c>
      <c r="BJ202" s="7" t="s">
        <v>46</v>
      </c>
      <c r="BK202" s="132">
        <f t="shared" si="29"/>
        <v>0</v>
      </c>
      <c r="BL202" s="7" t="s">
        <v>274</v>
      </c>
      <c r="BM202" s="131" t="s">
        <v>412</v>
      </c>
    </row>
    <row r="203" spans="2:65" s="1" customFormat="1" ht="16.5" customHeight="1">
      <c r="B203" s="14"/>
      <c r="C203" s="120" t="s">
        <v>178</v>
      </c>
      <c r="D203" s="120" t="s">
        <v>80</v>
      </c>
      <c r="E203" s="121" t="s">
        <v>285</v>
      </c>
      <c r="F203" s="122" t="s">
        <v>286</v>
      </c>
      <c r="G203" s="123" t="s">
        <v>277</v>
      </c>
      <c r="H203" s="124">
        <v>1</v>
      </c>
      <c r="I203" s="125"/>
      <c r="J203" s="126">
        <f t="shared" si="20"/>
        <v>0</v>
      </c>
      <c r="K203" s="122" t="s">
        <v>0</v>
      </c>
      <c r="L203" s="16"/>
      <c r="M203" s="127" t="s">
        <v>0</v>
      </c>
      <c r="N203" s="128" t="s">
        <v>27</v>
      </c>
      <c r="O203" s="23"/>
      <c r="P203" s="129">
        <f t="shared" si="21"/>
        <v>0</v>
      </c>
      <c r="Q203" s="129">
        <v>0</v>
      </c>
      <c r="R203" s="129">
        <f t="shared" si="22"/>
        <v>0</v>
      </c>
      <c r="S203" s="129">
        <v>0</v>
      </c>
      <c r="T203" s="130">
        <f t="shared" si="23"/>
        <v>0</v>
      </c>
      <c r="AR203" s="131" t="s">
        <v>274</v>
      </c>
      <c r="AT203" s="131" t="s">
        <v>80</v>
      </c>
      <c r="AU203" s="131" t="s">
        <v>46</v>
      </c>
      <c r="AY203" s="7" t="s">
        <v>76</v>
      </c>
      <c r="BE203" s="132">
        <f t="shared" si="24"/>
        <v>0</v>
      </c>
      <c r="BF203" s="132">
        <f t="shared" si="25"/>
        <v>0</v>
      </c>
      <c r="BG203" s="132">
        <f t="shared" si="26"/>
        <v>0</v>
      </c>
      <c r="BH203" s="132">
        <f t="shared" si="27"/>
        <v>0</v>
      </c>
      <c r="BI203" s="132">
        <f t="shared" si="28"/>
        <v>0</v>
      </c>
      <c r="BJ203" s="7" t="s">
        <v>46</v>
      </c>
      <c r="BK203" s="132">
        <f t="shared" si="29"/>
        <v>0</v>
      </c>
      <c r="BL203" s="7" t="s">
        <v>274</v>
      </c>
      <c r="BM203" s="131" t="s">
        <v>413</v>
      </c>
    </row>
    <row r="204" spans="2:65" s="1" customFormat="1" ht="16.5" customHeight="1">
      <c r="B204" s="14"/>
      <c r="C204" s="120" t="s">
        <v>181</v>
      </c>
      <c r="D204" s="120" t="s">
        <v>80</v>
      </c>
      <c r="E204" s="121" t="s">
        <v>166</v>
      </c>
      <c r="F204" s="122" t="s">
        <v>288</v>
      </c>
      <c r="G204" s="123" t="s">
        <v>277</v>
      </c>
      <c r="H204" s="124">
        <v>1</v>
      </c>
      <c r="I204" s="125"/>
      <c r="J204" s="126">
        <f t="shared" si="20"/>
        <v>0</v>
      </c>
      <c r="K204" s="122" t="s">
        <v>0</v>
      </c>
      <c r="L204" s="16"/>
      <c r="M204" s="127" t="s">
        <v>0</v>
      </c>
      <c r="N204" s="128" t="s">
        <v>27</v>
      </c>
      <c r="O204" s="23"/>
      <c r="P204" s="129">
        <f t="shared" si="21"/>
        <v>0</v>
      </c>
      <c r="Q204" s="129">
        <v>0</v>
      </c>
      <c r="R204" s="129">
        <f t="shared" si="22"/>
        <v>0</v>
      </c>
      <c r="S204" s="129">
        <v>0</v>
      </c>
      <c r="T204" s="130">
        <f t="shared" si="23"/>
        <v>0</v>
      </c>
      <c r="AR204" s="131" t="s">
        <v>274</v>
      </c>
      <c r="AT204" s="131" t="s">
        <v>80</v>
      </c>
      <c r="AU204" s="131" t="s">
        <v>46</v>
      </c>
      <c r="AY204" s="7" t="s">
        <v>76</v>
      </c>
      <c r="BE204" s="132">
        <f t="shared" si="24"/>
        <v>0</v>
      </c>
      <c r="BF204" s="132">
        <f t="shared" si="25"/>
        <v>0</v>
      </c>
      <c r="BG204" s="132">
        <f t="shared" si="26"/>
        <v>0</v>
      </c>
      <c r="BH204" s="132">
        <f t="shared" si="27"/>
        <v>0</v>
      </c>
      <c r="BI204" s="132">
        <f t="shared" si="28"/>
        <v>0</v>
      </c>
      <c r="BJ204" s="7" t="s">
        <v>46</v>
      </c>
      <c r="BK204" s="132">
        <f t="shared" si="29"/>
        <v>0</v>
      </c>
      <c r="BL204" s="7" t="s">
        <v>274</v>
      </c>
      <c r="BM204" s="131" t="s">
        <v>414</v>
      </c>
    </row>
    <row r="205" spans="2:65" s="1" customFormat="1" ht="16.5" customHeight="1">
      <c r="B205" s="14"/>
      <c r="C205" s="120" t="s">
        <v>124</v>
      </c>
      <c r="D205" s="120" t="s">
        <v>80</v>
      </c>
      <c r="E205" s="121" t="s">
        <v>169</v>
      </c>
      <c r="F205" s="122" t="s">
        <v>290</v>
      </c>
      <c r="G205" s="123" t="s">
        <v>277</v>
      </c>
      <c r="H205" s="124">
        <v>1</v>
      </c>
      <c r="I205" s="125"/>
      <c r="J205" s="126">
        <f t="shared" si="20"/>
        <v>0</v>
      </c>
      <c r="K205" s="122" t="s">
        <v>0</v>
      </c>
      <c r="L205" s="16"/>
      <c r="M205" s="127" t="s">
        <v>0</v>
      </c>
      <c r="N205" s="128" t="s">
        <v>27</v>
      </c>
      <c r="O205" s="23"/>
      <c r="P205" s="129">
        <f t="shared" si="21"/>
        <v>0</v>
      </c>
      <c r="Q205" s="129">
        <v>0</v>
      </c>
      <c r="R205" s="129">
        <f t="shared" si="22"/>
        <v>0</v>
      </c>
      <c r="S205" s="129">
        <v>0</v>
      </c>
      <c r="T205" s="130">
        <f t="shared" si="23"/>
        <v>0</v>
      </c>
      <c r="AR205" s="131" t="s">
        <v>274</v>
      </c>
      <c r="AT205" s="131" t="s">
        <v>80</v>
      </c>
      <c r="AU205" s="131" t="s">
        <v>46</v>
      </c>
      <c r="AY205" s="7" t="s">
        <v>76</v>
      </c>
      <c r="BE205" s="132">
        <f t="shared" si="24"/>
        <v>0</v>
      </c>
      <c r="BF205" s="132">
        <f t="shared" si="25"/>
        <v>0</v>
      </c>
      <c r="BG205" s="132">
        <f t="shared" si="26"/>
        <v>0</v>
      </c>
      <c r="BH205" s="132">
        <f t="shared" si="27"/>
        <v>0</v>
      </c>
      <c r="BI205" s="132">
        <f t="shared" si="28"/>
        <v>0</v>
      </c>
      <c r="BJ205" s="7" t="s">
        <v>46</v>
      </c>
      <c r="BK205" s="132">
        <f t="shared" si="29"/>
        <v>0</v>
      </c>
      <c r="BL205" s="7" t="s">
        <v>274</v>
      </c>
      <c r="BM205" s="131" t="s">
        <v>415</v>
      </c>
    </row>
    <row r="206" spans="2:65" s="1" customFormat="1" ht="16.5" customHeight="1">
      <c r="B206" s="14"/>
      <c r="C206" s="120" t="s">
        <v>127</v>
      </c>
      <c r="D206" s="120" t="s">
        <v>80</v>
      </c>
      <c r="E206" s="121" t="s">
        <v>172</v>
      </c>
      <c r="F206" s="122" t="s">
        <v>292</v>
      </c>
      <c r="G206" s="123" t="s">
        <v>277</v>
      </c>
      <c r="H206" s="124">
        <v>1</v>
      </c>
      <c r="I206" s="125"/>
      <c r="J206" s="126">
        <f t="shared" si="20"/>
        <v>0</v>
      </c>
      <c r="K206" s="122" t="s">
        <v>0</v>
      </c>
      <c r="L206" s="16"/>
      <c r="M206" s="127" t="s">
        <v>0</v>
      </c>
      <c r="N206" s="128" t="s">
        <v>27</v>
      </c>
      <c r="O206" s="23"/>
      <c r="P206" s="129">
        <f t="shared" si="21"/>
        <v>0</v>
      </c>
      <c r="Q206" s="129">
        <v>0</v>
      </c>
      <c r="R206" s="129">
        <f t="shared" si="22"/>
        <v>0</v>
      </c>
      <c r="S206" s="129">
        <v>0</v>
      </c>
      <c r="T206" s="130">
        <f t="shared" si="23"/>
        <v>0</v>
      </c>
      <c r="AR206" s="131" t="s">
        <v>274</v>
      </c>
      <c r="AT206" s="131" t="s">
        <v>80</v>
      </c>
      <c r="AU206" s="131" t="s">
        <v>46</v>
      </c>
      <c r="AY206" s="7" t="s">
        <v>76</v>
      </c>
      <c r="BE206" s="132">
        <f t="shared" si="24"/>
        <v>0</v>
      </c>
      <c r="BF206" s="132">
        <f t="shared" si="25"/>
        <v>0</v>
      </c>
      <c r="BG206" s="132">
        <f t="shared" si="26"/>
        <v>0</v>
      </c>
      <c r="BH206" s="132">
        <f t="shared" si="27"/>
        <v>0</v>
      </c>
      <c r="BI206" s="132">
        <f t="shared" si="28"/>
        <v>0</v>
      </c>
      <c r="BJ206" s="7" t="s">
        <v>46</v>
      </c>
      <c r="BK206" s="132">
        <f t="shared" si="29"/>
        <v>0</v>
      </c>
      <c r="BL206" s="7" t="s">
        <v>274</v>
      </c>
      <c r="BM206" s="131" t="s">
        <v>416</v>
      </c>
    </row>
    <row r="207" spans="2:65" s="1" customFormat="1" ht="16.5" customHeight="1">
      <c r="B207" s="14"/>
      <c r="C207" s="120" t="s">
        <v>198</v>
      </c>
      <c r="D207" s="120" t="s">
        <v>80</v>
      </c>
      <c r="E207" s="121" t="s">
        <v>92</v>
      </c>
      <c r="F207" s="122" t="s">
        <v>293</v>
      </c>
      <c r="G207" s="123" t="s">
        <v>273</v>
      </c>
      <c r="H207" s="124">
        <v>8</v>
      </c>
      <c r="I207" s="125"/>
      <c r="J207" s="126">
        <f t="shared" si="20"/>
        <v>0</v>
      </c>
      <c r="K207" s="122" t="s">
        <v>0</v>
      </c>
      <c r="L207" s="16"/>
      <c r="M207" s="127" t="s">
        <v>0</v>
      </c>
      <c r="N207" s="128" t="s">
        <v>27</v>
      </c>
      <c r="O207" s="23"/>
      <c r="P207" s="129">
        <f t="shared" si="21"/>
        <v>0</v>
      </c>
      <c r="Q207" s="129">
        <v>0</v>
      </c>
      <c r="R207" s="129">
        <f t="shared" si="22"/>
        <v>0</v>
      </c>
      <c r="S207" s="129">
        <v>0</v>
      </c>
      <c r="T207" s="130">
        <f t="shared" si="23"/>
        <v>0</v>
      </c>
      <c r="AR207" s="131" t="s">
        <v>274</v>
      </c>
      <c r="AT207" s="131" t="s">
        <v>80</v>
      </c>
      <c r="AU207" s="131" t="s">
        <v>46</v>
      </c>
      <c r="AY207" s="7" t="s">
        <v>76</v>
      </c>
      <c r="BE207" s="132">
        <f t="shared" si="24"/>
        <v>0</v>
      </c>
      <c r="BF207" s="132">
        <f t="shared" si="25"/>
        <v>0</v>
      </c>
      <c r="BG207" s="132">
        <f t="shared" si="26"/>
        <v>0</v>
      </c>
      <c r="BH207" s="132">
        <f t="shared" si="27"/>
        <v>0</v>
      </c>
      <c r="BI207" s="132">
        <f t="shared" si="28"/>
        <v>0</v>
      </c>
      <c r="BJ207" s="7" t="s">
        <v>46</v>
      </c>
      <c r="BK207" s="132">
        <f t="shared" si="29"/>
        <v>0</v>
      </c>
      <c r="BL207" s="7" t="s">
        <v>274</v>
      </c>
      <c r="BM207" s="131" t="s">
        <v>417</v>
      </c>
    </row>
    <row r="208" spans="2:65" s="1" customFormat="1" ht="16.5" customHeight="1">
      <c r="B208" s="14"/>
      <c r="C208" s="120" t="s">
        <v>201</v>
      </c>
      <c r="D208" s="120" t="s">
        <v>80</v>
      </c>
      <c r="E208" s="121" t="s">
        <v>104</v>
      </c>
      <c r="F208" s="122" t="s">
        <v>295</v>
      </c>
      <c r="G208" s="123" t="s">
        <v>277</v>
      </c>
      <c r="H208" s="124">
        <v>1</v>
      </c>
      <c r="I208" s="125"/>
      <c r="J208" s="126">
        <f t="shared" si="20"/>
        <v>0</v>
      </c>
      <c r="K208" s="122" t="s">
        <v>0</v>
      </c>
      <c r="L208" s="16"/>
      <c r="M208" s="127" t="s">
        <v>0</v>
      </c>
      <c r="N208" s="128" t="s">
        <v>27</v>
      </c>
      <c r="O208" s="23"/>
      <c r="P208" s="129">
        <f t="shared" si="21"/>
        <v>0</v>
      </c>
      <c r="Q208" s="129">
        <v>0</v>
      </c>
      <c r="R208" s="129">
        <f t="shared" si="22"/>
        <v>0</v>
      </c>
      <c r="S208" s="129">
        <v>0</v>
      </c>
      <c r="T208" s="130">
        <f t="shared" si="23"/>
        <v>0</v>
      </c>
      <c r="AR208" s="131" t="s">
        <v>274</v>
      </c>
      <c r="AT208" s="131" t="s">
        <v>80</v>
      </c>
      <c r="AU208" s="131" t="s">
        <v>46</v>
      </c>
      <c r="AY208" s="7" t="s">
        <v>76</v>
      </c>
      <c r="BE208" s="132">
        <f t="shared" si="24"/>
        <v>0</v>
      </c>
      <c r="BF208" s="132">
        <f t="shared" si="25"/>
        <v>0</v>
      </c>
      <c r="BG208" s="132">
        <f t="shared" si="26"/>
        <v>0</v>
      </c>
      <c r="BH208" s="132">
        <f t="shared" si="27"/>
        <v>0</v>
      </c>
      <c r="BI208" s="132">
        <f t="shared" si="28"/>
        <v>0</v>
      </c>
      <c r="BJ208" s="7" t="s">
        <v>46</v>
      </c>
      <c r="BK208" s="132">
        <f t="shared" si="29"/>
        <v>0</v>
      </c>
      <c r="BL208" s="7" t="s">
        <v>274</v>
      </c>
      <c r="BM208" s="131" t="s">
        <v>418</v>
      </c>
    </row>
    <row r="209" spans="2:65" s="1" customFormat="1" ht="16.5" customHeight="1">
      <c r="B209" s="14"/>
      <c r="C209" s="120" t="s">
        <v>204</v>
      </c>
      <c r="D209" s="120" t="s">
        <v>80</v>
      </c>
      <c r="E209" s="121" t="s">
        <v>297</v>
      </c>
      <c r="F209" s="122" t="s">
        <v>298</v>
      </c>
      <c r="G209" s="123" t="s">
        <v>277</v>
      </c>
      <c r="H209" s="124">
        <v>1</v>
      </c>
      <c r="I209" s="125"/>
      <c r="J209" s="126">
        <f t="shared" si="20"/>
        <v>0</v>
      </c>
      <c r="K209" s="122" t="s">
        <v>0</v>
      </c>
      <c r="L209" s="16"/>
      <c r="M209" s="127" t="s">
        <v>0</v>
      </c>
      <c r="N209" s="128" t="s">
        <v>27</v>
      </c>
      <c r="O209" s="23"/>
      <c r="P209" s="129">
        <f t="shared" si="21"/>
        <v>0</v>
      </c>
      <c r="Q209" s="129">
        <v>0</v>
      </c>
      <c r="R209" s="129">
        <f t="shared" si="22"/>
        <v>0</v>
      </c>
      <c r="S209" s="129">
        <v>0</v>
      </c>
      <c r="T209" s="130">
        <f t="shared" si="23"/>
        <v>0</v>
      </c>
      <c r="AR209" s="131" t="s">
        <v>274</v>
      </c>
      <c r="AT209" s="131" t="s">
        <v>80</v>
      </c>
      <c r="AU209" s="131" t="s">
        <v>46</v>
      </c>
      <c r="AY209" s="7" t="s">
        <v>76</v>
      </c>
      <c r="BE209" s="132">
        <f t="shared" si="24"/>
        <v>0</v>
      </c>
      <c r="BF209" s="132">
        <f t="shared" si="25"/>
        <v>0</v>
      </c>
      <c r="BG209" s="132">
        <f t="shared" si="26"/>
        <v>0</v>
      </c>
      <c r="BH209" s="132">
        <f t="shared" si="27"/>
        <v>0</v>
      </c>
      <c r="BI209" s="132">
        <f t="shared" si="28"/>
        <v>0</v>
      </c>
      <c r="BJ209" s="7" t="s">
        <v>46</v>
      </c>
      <c r="BK209" s="132">
        <f t="shared" si="29"/>
        <v>0</v>
      </c>
      <c r="BL209" s="7" t="s">
        <v>274</v>
      </c>
      <c r="BM209" s="131" t="s">
        <v>419</v>
      </c>
    </row>
    <row r="210" spans="2:65" s="1" customFormat="1" ht="16.5" customHeight="1">
      <c r="B210" s="14"/>
      <c r="C210" s="120" t="s">
        <v>205</v>
      </c>
      <c r="D210" s="120" t="s">
        <v>80</v>
      </c>
      <c r="E210" s="121" t="s">
        <v>108</v>
      </c>
      <c r="F210" s="122" t="s">
        <v>300</v>
      </c>
      <c r="G210" s="123" t="s">
        <v>273</v>
      </c>
      <c r="H210" s="124">
        <v>6</v>
      </c>
      <c r="I210" s="125"/>
      <c r="J210" s="126">
        <f t="shared" si="20"/>
        <v>0</v>
      </c>
      <c r="K210" s="122" t="s">
        <v>0</v>
      </c>
      <c r="L210" s="16"/>
      <c r="M210" s="127" t="s">
        <v>0</v>
      </c>
      <c r="N210" s="128" t="s">
        <v>27</v>
      </c>
      <c r="O210" s="23"/>
      <c r="P210" s="129">
        <f t="shared" si="21"/>
        <v>0</v>
      </c>
      <c r="Q210" s="129">
        <v>0</v>
      </c>
      <c r="R210" s="129">
        <f t="shared" si="22"/>
        <v>0</v>
      </c>
      <c r="S210" s="129">
        <v>0</v>
      </c>
      <c r="T210" s="130">
        <f t="shared" si="23"/>
        <v>0</v>
      </c>
      <c r="AR210" s="131" t="s">
        <v>274</v>
      </c>
      <c r="AT210" s="131" t="s">
        <v>80</v>
      </c>
      <c r="AU210" s="131" t="s">
        <v>46</v>
      </c>
      <c r="AY210" s="7" t="s">
        <v>76</v>
      </c>
      <c r="BE210" s="132">
        <f t="shared" si="24"/>
        <v>0</v>
      </c>
      <c r="BF210" s="132">
        <f t="shared" si="25"/>
        <v>0</v>
      </c>
      <c r="BG210" s="132">
        <f t="shared" si="26"/>
        <v>0</v>
      </c>
      <c r="BH210" s="132">
        <f t="shared" si="27"/>
        <v>0</v>
      </c>
      <c r="BI210" s="132">
        <f t="shared" si="28"/>
        <v>0</v>
      </c>
      <c r="BJ210" s="7" t="s">
        <v>46</v>
      </c>
      <c r="BK210" s="132">
        <f t="shared" si="29"/>
        <v>0</v>
      </c>
      <c r="BL210" s="7" t="s">
        <v>274</v>
      </c>
      <c r="BM210" s="131" t="s">
        <v>420</v>
      </c>
    </row>
    <row r="211" spans="2:65" s="1" customFormat="1" ht="16.5" customHeight="1">
      <c r="B211" s="14"/>
      <c r="C211" s="120" t="s">
        <v>219</v>
      </c>
      <c r="D211" s="120" t="s">
        <v>80</v>
      </c>
      <c r="E211" s="121" t="s">
        <v>118</v>
      </c>
      <c r="F211" s="122" t="s">
        <v>302</v>
      </c>
      <c r="G211" s="123" t="s">
        <v>273</v>
      </c>
      <c r="H211" s="124">
        <v>1</v>
      </c>
      <c r="I211" s="125"/>
      <c r="J211" s="126">
        <f t="shared" si="20"/>
        <v>0</v>
      </c>
      <c r="K211" s="122" t="s">
        <v>0</v>
      </c>
      <c r="L211" s="16"/>
      <c r="M211" s="144" t="s">
        <v>0</v>
      </c>
      <c r="N211" s="145" t="s">
        <v>27</v>
      </c>
      <c r="O211" s="146"/>
      <c r="P211" s="147">
        <f t="shared" si="21"/>
        <v>0</v>
      </c>
      <c r="Q211" s="147">
        <v>0</v>
      </c>
      <c r="R211" s="147">
        <f t="shared" si="22"/>
        <v>0</v>
      </c>
      <c r="S211" s="147">
        <v>0</v>
      </c>
      <c r="T211" s="148">
        <f t="shared" si="23"/>
        <v>0</v>
      </c>
      <c r="AR211" s="131" t="s">
        <v>274</v>
      </c>
      <c r="AT211" s="131" t="s">
        <v>80</v>
      </c>
      <c r="AU211" s="131" t="s">
        <v>46</v>
      </c>
      <c r="AY211" s="7" t="s">
        <v>76</v>
      </c>
      <c r="BE211" s="132">
        <f t="shared" si="24"/>
        <v>0</v>
      </c>
      <c r="BF211" s="132">
        <f t="shared" si="25"/>
        <v>0</v>
      </c>
      <c r="BG211" s="132">
        <f t="shared" si="26"/>
        <v>0</v>
      </c>
      <c r="BH211" s="132">
        <f t="shared" si="27"/>
        <v>0</v>
      </c>
      <c r="BI211" s="132">
        <f t="shared" si="28"/>
        <v>0</v>
      </c>
      <c r="BJ211" s="7" t="s">
        <v>46</v>
      </c>
      <c r="BK211" s="132">
        <f t="shared" si="29"/>
        <v>0</v>
      </c>
      <c r="BL211" s="7" t="s">
        <v>274</v>
      </c>
      <c r="BM211" s="131" t="s">
        <v>421</v>
      </c>
    </row>
    <row r="212" spans="2:12" s="1" customFormat="1" ht="6.95" customHeight="1">
      <c r="B212" s="17"/>
      <c r="C212" s="18"/>
      <c r="D212" s="18"/>
      <c r="E212" s="18"/>
      <c r="F212" s="18"/>
      <c r="G212" s="18"/>
      <c r="H212" s="18"/>
      <c r="I212" s="70"/>
      <c r="J212" s="18"/>
      <c r="K212" s="18"/>
      <c r="L212" s="16"/>
    </row>
  </sheetData>
  <sheetProtection algorithmName="SHA-512" hashValue="mswJn8PKeMr8H3SqrQzEUDOSY5do89bOSnljYMgUvqrDY6LJhD/RaGzVcQCjCu8XUMQgUWkLfbBxEtmZ//tjZg==" saltValue="0rqV6uWZoailEpxPHDr5WDOfMslazlBw4r6hJtgKt+mQ1qiJeh5aej28VPuq1s1gkHV9FjG1p40X1mtbXFn1yw==" spinCount="100000" sheet="1" objects="1" scenarios="1" formatColumns="0" formatRows="0" autoFilter="0"/>
  <autoFilter ref="C121:K21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Kotas Jiří</dc:creator>
  <cp:keywords/>
  <dc:description/>
  <cp:lastModifiedBy>Šopová Marcela</cp:lastModifiedBy>
  <dcterms:created xsi:type="dcterms:W3CDTF">2019-12-17T09:14:10Z</dcterms:created>
  <dcterms:modified xsi:type="dcterms:W3CDTF">2022-03-30T05:16:31Z</dcterms:modified>
  <cp:category/>
  <cp:version/>
  <cp:contentType/>
  <cp:contentStatus/>
</cp:coreProperties>
</file>