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bookViews>
    <workbookView xWindow="65431" yWindow="65431" windowWidth="23250" windowHeight="12570" activeTab="2"/>
  </bookViews>
  <sheets>
    <sheet name="Rekapitulace stavby" sheetId="1" r:id="rId1"/>
    <sheet name="01 - VRN" sheetId="2" r:id="rId2"/>
    <sheet name="SO11 - Místní komunikace ..." sheetId="3" r:id="rId3"/>
    <sheet name="SO12 - Dešťová kanalizace..." sheetId="4" r:id="rId4"/>
  </sheets>
  <definedNames>
    <definedName name="_xlnm._FilterDatabase" localSheetId="1" hidden="1">'01 - VRN'!$C$36:$K$48</definedName>
    <definedName name="_xlnm._FilterDatabase" localSheetId="2" hidden="1">'SO11 - Místní komunikace ...'!$C$44:$K$387</definedName>
    <definedName name="_xlnm._FilterDatabase" localSheetId="3" hidden="1">'SO12 - Dešťová kanalizace...'!$C$41:$K$188</definedName>
    <definedName name="_xlnm.Print_Area" localSheetId="0">'Rekapitulace stavby'!$D$4:$AO$76,'Rekapitulace stavby'!$C$82:$AQ$98</definedName>
    <definedName name="_xlnm.Print_Area" localSheetId="3">'SO12 - Dešťová kanalizace...'!$A$1:$L$189</definedName>
    <definedName name="_xlnm.Print_Titles" localSheetId="0">'Rekapitulace stavby'!$92:$92</definedName>
    <definedName name="_xlnm.Print_Titles" localSheetId="1">'01 - VRN'!$36:$36</definedName>
    <definedName name="_xlnm.Print_Titles" localSheetId="2">'SO11 - Místní komunikace ...'!$44:$44</definedName>
    <definedName name="_xlnm.Print_Titles" localSheetId="3">'SO12 - Dešťová kanalizace...'!$41:$41</definedName>
  </definedNames>
  <calcPr calcId="145621"/>
  <extLst/>
</workbook>
</file>

<file path=xl/sharedStrings.xml><?xml version="1.0" encoding="utf-8"?>
<sst xmlns="http://schemas.openxmlformats.org/spreadsheetml/2006/main" count="4365" uniqueCount="844">
  <si>
    <t>Export Komplet</t>
  </si>
  <si>
    <t/>
  </si>
  <si>
    <t>2.0</t>
  </si>
  <si>
    <t>False</t>
  </si>
  <si>
    <t>{003c4f4d-5fd7-404a-a0ca-5ced01efad95}</t>
  </si>
  <si>
    <t>&gt;&gt;  skryté sloupce  &lt;&lt;</t>
  </si>
  <si>
    <t>0,01</t>
  </si>
  <si>
    <t>21</t>
  </si>
  <si>
    <t>15</t>
  </si>
  <si>
    <t>REKAPITULACE STAVBY</t>
  </si>
  <si>
    <t>v ---  níže se nacházejí doplnkové a pomocné údaje k sestavám  --- v</t>
  </si>
  <si>
    <t>0,001</t>
  </si>
  <si>
    <t>Kód:</t>
  </si>
  <si>
    <t>01</t>
  </si>
  <si>
    <t>Stavba:</t>
  </si>
  <si>
    <t>CHODNÍK PODÉL SILNICE III/4726 UL. ŠUMBARSKÁ, PETŘVALD</t>
  </si>
  <si>
    <t>KSO:</t>
  </si>
  <si>
    <t>CC-CZ:</t>
  </si>
  <si>
    <t>Místo:</t>
  </si>
  <si>
    <t xml:space="preserve"> </t>
  </si>
  <si>
    <t>Datum:</t>
  </si>
  <si>
    <t>Zadavatel:</t>
  </si>
  <si>
    <t>IČ:</t>
  </si>
  <si>
    <t>DIČ:</t>
  </si>
  <si>
    <t>Zhotovitel:</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</si>
  <si>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</si>
  <si>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</si>
  <si>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</si>
  <si>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</si>
  <si>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</si>
  <si>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</si>
  <si>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</si>
  <si>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</si>
  <si>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</si>
  <si>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</si>
  <si>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</si>
  <si>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</si>
  <si>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</si>
  <si>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</si>
  <si>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</si>
  <si>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</si>
  <si>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</si>
  <si>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</si>
  <si>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</si>
  <si>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</si>
  <si>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</si>
  <si>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</si>
  <si>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Zhotovitel</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</si>
  <si>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</si>
  <si>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</si>
  <si>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</si>
  <si>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</si>
  <si>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</si>
  <si>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</si>
  <si>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</si>
  <si>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</si>
  <si>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</si>
  <si>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</si>
  <si>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</si>
  <si>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</si>
  <si>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</si>
  <si>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</si>
  <si>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</si>
  <si>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</si>
  <si>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</si>
  <si>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</si>
  <si>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</si>
  <si>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</si>
  <si>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</si>
  <si>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</si>
  <si>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</si>
  <si>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</si>
  <si>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</si>
  <si>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</si>
  <si>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VRN</t>
  </si>
  <si>
    <t>STA</t>
  </si>
  <si>
    <t>1</t>
  </si>
  <si>
    <t>{5562cec1-3f41-4824-b0b9-daf600cb1559}</t>
  </si>
  <si>
    <t>2</t>
  </si>
  <si>
    <t>SO11</t>
  </si>
  <si>
    <t>Místní komunikace IV. třídy, chodník - úsek E</t>
  </si>
  <si>
    <t>{65821695-0cf7-43e5-89cd-444f54825da2}</t>
  </si>
  <si>
    <t>SO12</t>
  </si>
  <si>
    <t>Dešťová kanalizace a vsaky - úsek E</t>
  </si>
  <si>
    <t>{36d06680-bbbb-4162-be6b-6eb231c425d7}</t>
  </si>
  <si>
    <t>Objekt:</t>
  </si>
  <si>
    <t>01 - VRN</t>
  </si>
  <si>
    <t>REKAPITULACE ČLENĚNÍ SOUPISU PRACÍ</t>
  </si>
  <si>
    <t>Kód dílu - Popis</t>
  </si>
  <si>
    <t>Cena celkem [CZK]</t>
  </si>
  <si>
    <t>Náklady ze soupisu prací</t>
  </si>
  <si>
    <t>-1</t>
  </si>
  <si>
    <t>VRN - Vedlejší rozpočtové náklady</t>
  </si>
  <si>
    <t>SOUPIS PRACÍ</t>
  </si>
  <si>
    <t>PČ</t>
  </si>
  <si>
    <t>MJ</t>
  </si>
  <si>
    <t>Množství</t>
  </si>
  <si>
    <t>J.cena [CZK]</t>
  </si>
  <si>
    <t>Cenová soustava</t>
  </si>
  <si>
    <t>J. Nh [h]</t>
  </si>
  <si>
    <t>Nh celkem [h]</t>
  </si>
  <si>
    <t>J. hmotnost [t]</t>
  </si>
  <si>
    <t>Hmotnost celkem [t]</t>
  </si>
  <si>
    <t>J. suť [t]</t>
  </si>
  <si>
    <t>Suť Celkem [t]</t>
  </si>
  <si>
    <t>Náklady soupisu celkem</t>
  </si>
  <si>
    <t>Vedlejší rozpočtové náklady</t>
  </si>
  <si>
    <t>5</t>
  </si>
  <si>
    <t>ROZPOCET</t>
  </si>
  <si>
    <t>K</t>
  </si>
  <si>
    <t xml:space="preserve">Provizorní dopravní značení </t>
  </si>
  <si>
    <t>kpl</t>
  </si>
  <si>
    <t>1024</t>
  </si>
  <si>
    <t>1318043985</t>
  </si>
  <si>
    <t>PP</t>
  </si>
  <si>
    <t xml:space="preserve">Provizorní dopravní značení po dobru realizace
</t>
  </si>
  <si>
    <t>Zařízení staveniště</t>
  </si>
  <si>
    <t>-1415014568</t>
  </si>
  <si>
    <t>3</t>
  </si>
  <si>
    <t>M</t>
  </si>
  <si>
    <t>Vytýčení stávajících inženýrských sítí.</t>
  </si>
  <si>
    <t>-1474182667</t>
  </si>
  <si>
    <t>4</t>
  </si>
  <si>
    <t>Geodetické zaměření skutečného provedení</t>
  </si>
  <si>
    <t>-1700185932</t>
  </si>
  <si>
    <t>Geodetické zaměření realizovaných objektů</t>
  </si>
  <si>
    <t>Zpracování dokumentace skutečného provedení stavby</t>
  </si>
  <si>
    <t>928258211</t>
  </si>
  <si>
    <t xml:space="preserve">Zpracování dokumentace skutečného provedení stavby včetně zpracování podkladů pro vklad novostavby do katastru nemovitostí </t>
  </si>
  <si>
    <t>6</t>
  </si>
  <si>
    <t>SO11 - Místní komunikace IV. třídy, chodník - úsek E</t>
  </si>
  <si>
    <t>HSV - Práce a dodávky HSV</t>
  </si>
  <si>
    <t xml:space="preserve">    1 - Zemní práce</t>
  </si>
  <si>
    <t xml:space="preserve">    2 - Zakládání</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</si>
  <si>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</si>
  <si>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</si>
  <si>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</si>
  <si>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</si>
  <si>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</si>
  <si>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</si>
  <si>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HSV</t>
  </si>
  <si>
    <t>Práce a dodávky HSV</t>
  </si>
  <si>
    <t>Zemní práce</t>
  </si>
  <si>
    <t>113106123</t>
  </si>
  <si>
    <t>Rozebrání dlažeb ze zámkových dlaždic komunikací pro pěší ručně</t>
  </si>
  <si>
    <t>m2</t>
  </si>
  <si>
    <t>2046002361</t>
  </si>
  <si>
    <t>Rozebrání dlažeb komunikací pro pěší s přemístěním hmot na skládku na vzdálenost do 3 m nebo s naložením na dopravní prostředek s ložem z kameniva nebo živice a s jakoukoliv výplní spár ručně ze zámkové dlažby</t>
  </si>
  <si>
    <t>Online PSC</t>
  </si>
  <si>
    <t>https://podminky.urs.cz/item/CS_URS_2021_01/113106123</t>
  </si>
  <si>
    <t>VV</t>
  </si>
  <si>
    <t>"stávající chodník" 6*1,35</t>
  </si>
  <si>
    <t>113106171</t>
  </si>
  <si>
    <t>Rozebrání dlažeb vozovek ze zámkové dlažby s ložem z kameniva ručně</t>
  </si>
  <si>
    <t>415238508</t>
  </si>
  <si>
    <t>Rozebrání dlažeb a dílců vozovek a ploch s přemístěním hmot na skládku na vzdálenost do 3 m nebo s naložením na dopravní prostředek, s jakoukoliv výplní spár ručně ze zámkové dlažby s ložem z kameniva</t>
  </si>
  <si>
    <t>https://podminky.urs.cz/item/CS_URS_2022_01/113106171</t>
  </si>
  <si>
    <t>"kolem šachty VŠ2 - rezerva" 10</t>
  </si>
  <si>
    <t>113107143</t>
  </si>
  <si>
    <t>Odstranění podkladu živičného tl 150 mm ručně</t>
  </si>
  <si>
    <t>162995774</t>
  </si>
  <si>
    <t>Odstranění podkladů nebo krytů ručně s přemístěním hmot na skládku na vzdálenost do 3 m nebo s naložením na dopravní prostředek živičných, o tl. vrstvy přes 100 do 150 mm</t>
  </si>
  <si>
    <t>https://podminky.urs.cz/item/CS_URS_2021_01/113107143</t>
  </si>
  <si>
    <t>"vyrovnání okraje vozovky, uvažováno pruh šířky do 10 cm" (129,5 + 15,5)*0,1</t>
  </si>
  <si>
    <t>113107312</t>
  </si>
  <si>
    <t>Odstranění podkladu z kameniva těženého tl 200 mm strojně pl do 50 m2</t>
  </si>
  <si>
    <t>-1747755539</t>
  </si>
  <si>
    <t>Odstranění podkladů nebo krytů strojně plochy jednotlivě do 50 m2 s přemístěním hmot na skládku na vzdálenost do 3 m nebo s naložením na dopravní prostředek z kameniva těženého, o tl. vrstvy přes 100 do 200 mm</t>
  </si>
  <si>
    <t>https://podminky.urs.cz/item/CS_URS_2021_01/113107312</t>
  </si>
  <si>
    <t>"nezpevněná krajnice" (129,5 + 15,5)*0,5</t>
  </si>
  <si>
    <t>113107323</t>
  </si>
  <si>
    <t>Odstranění podkladu z kameniva drceného tl 300 mm strojně pl do 50 m2</t>
  </si>
  <si>
    <t>69841056</t>
  </si>
  <si>
    <t>Odstranění podkladů nebo krytů strojně plochy jednotlivě do 50 m2 s přemístěním hmot na skládku na vzdálenost do 3 m nebo s naložením na dopravní prostředek z kameniva hrubého drceného, o tl. vrstvy přes 200 do 300 mm</t>
  </si>
  <si>
    <t>https://podminky.urs.cz/item/CS_URS_2021_01/113107323</t>
  </si>
  <si>
    <t>"chodník" 8,1</t>
  </si>
  <si>
    <t>"komunikace" 10</t>
  </si>
  <si>
    <t>Součet</t>
  </si>
  <si>
    <t>113202111</t>
  </si>
  <si>
    <t>Vytrhání obrub krajníků obrubníků stojatých</t>
  </si>
  <si>
    <t>m</t>
  </si>
  <si>
    <t>872003032</t>
  </si>
  <si>
    <t>Vytrhání obrub  s vybouráním lože, s přemístěním hmot na skládku na vzdálenost do 3 m nebo s naložením na dopravní prostředek z krajníků nebo obrubníků stojatých</t>
  </si>
  <si>
    <t>https://podminky.urs.cz/item/CS_URS_2022_01/113202111</t>
  </si>
  <si>
    <t>"silniční - zapuštěné obruby_ sjezdy č.p. 2151, 2152 a 2153" 3*4</t>
  </si>
  <si>
    <t>"sjezd č.p. 2149" 1,5+2,5 + "sjezd č.p. 2150 " 1,5 + 1,5</t>
  </si>
  <si>
    <t>"chodníkový" 6,0 + 1,4</t>
  </si>
  <si>
    <t>7</t>
  </si>
  <si>
    <t>120001101</t>
  </si>
  <si>
    <t>Příplatek za ztížení odkopávky nebo prokopávky v blízkosti inženýrských sítí</t>
  </si>
  <si>
    <t>m3</t>
  </si>
  <si>
    <t>-1791871814</t>
  </si>
  <si>
    <t>"výkop pro výměnnou vrstvu" 0,6"m2" * (129,5 + 15,5) "m" *0,2 "20% odkopávek"</t>
  </si>
  <si>
    <t>"výkop chodníky a sjezdy" 0,65"m2" * (129,5 + 15,5) "m" * 0,2 "20% odkopávek"</t>
  </si>
  <si>
    <t>8</t>
  </si>
  <si>
    <t>121103111</t>
  </si>
  <si>
    <t>Skrývka zemin schopných zúrodnění v rovině a svahu do 1:5</t>
  </si>
  <si>
    <t>-1585996906</t>
  </si>
  <si>
    <t>Skrývka zemin schopných zúrodnění  v rovině a ve sklonu do 1:5</t>
  </si>
  <si>
    <t>https://podminky.urs.cz/item/CS_URS_2021_01/121103111</t>
  </si>
  <si>
    <t>368 * 0,1</t>
  </si>
  <si>
    <t>9</t>
  </si>
  <si>
    <t>122211101</t>
  </si>
  <si>
    <t>Odkopávky a prokopávky v hornině třídy těžitelnosti I, skupiny 3 ručně</t>
  </si>
  <si>
    <t>-316065517</t>
  </si>
  <si>
    <t>Odkopávky a prokopávky ručně zapažené i nezapažené v hornině třídy těžitelnosti I skupiny 3</t>
  </si>
  <si>
    <t>https://podminky.urs.cz/item/CS_URS_2021_01/122211101</t>
  </si>
  <si>
    <t>"výkop pro výměnnou vrstvu" 0,6"m2" * (129,5 + 15,5) "m" *0,7 "70% strojně"</t>
  </si>
  <si>
    <t>"výkop chodníky a sjezdy" 0,65"m2" * (129,5 + 15,5) "m" * 0,7 "70% strojně"</t>
  </si>
  <si>
    <t>10</t>
  </si>
  <si>
    <t>122251103</t>
  </si>
  <si>
    <t>Odkopávky a prokopávky nezapažené v hornině třídy těžitelnosti I, skupiny 3 objem do 100 m3 strojně</t>
  </si>
  <si>
    <t>-744261971</t>
  </si>
  <si>
    <t>Odkopávky a prokopávky nezapažené strojně v hornině třídy těžitelnosti I skupiny 3 přes 50 do 100 m3</t>
  </si>
  <si>
    <t>https://podminky.urs.cz/item/CS_URS_2021_01/122251103</t>
  </si>
  <si>
    <t>"výkop pro výměnnou vrstvu" 0,6"m2" * (129,5 + 15,5) "m" *0,3 "30% strojně"</t>
  </si>
  <si>
    <t>"výkop chodníky a sjezdy" 0,65"m2" * (129,5 + 15,5) "m" * 0,3 "30% strojně"</t>
  </si>
  <si>
    <t>11</t>
  </si>
  <si>
    <t>132212111</t>
  </si>
  <si>
    <t>Hloubení rýh š do 800 mm v soudržných horninách třídy těžitelnosti I, skupiny 3 ručně</t>
  </si>
  <si>
    <t>604688299</t>
  </si>
  <si>
    <t>Hloubení rýh šířky do 800 mm ručně zapažených i nezapažených, s urovnáním dna do předepsaného profilu a spádu v hornině třídy těžitelnosti I skupiny 3 soudržných</t>
  </si>
  <si>
    <t>https://podminky.urs.cz/item/CS_URS_2021_01/132212111</t>
  </si>
  <si>
    <t>"drenáž" 129,5 "m" * 0,30 "m2"</t>
  </si>
  <si>
    <t>(1,78 + 1,28)/2*0,8*0,6 "přípojka UV4"</t>
  </si>
  <si>
    <t>(1,59 + 1,35)/2*0,8*1,2 "přípojka UV5"</t>
  </si>
  <si>
    <t>(1,27 + 1,22)/2*0,8*1,6 "přípojka UV6"</t>
  </si>
  <si>
    <t>(1,07 + 1,01)/2*0,8*3,4 "přípojka UV7"</t>
  </si>
  <si>
    <t>(1,33 + 1,54)/2*0,8*9,5 "přípojka UV8"</t>
  </si>
  <si>
    <t>(1,32 + 1,51)/2*0,8*0,6 "přípojka UV9"</t>
  </si>
  <si>
    <t>(1,40 + 1,01)/2*0,8*12,2 "přípojka UV10"</t>
  </si>
  <si>
    <t>12</t>
  </si>
  <si>
    <t>133212011</t>
  </si>
  <si>
    <t>Hloubení šachet v hornině třídy těžitelnosti I, skupiny 3, plocha výkopu do 4 m2 ručně</t>
  </si>
  <si>
    <t>2063697201</t>
  </si>
  <si>
    <t>Hloubení šachet ručně zapažených i nezapažených v horninách třídy těžitelnosti I skupiny 3, půdorysná plocha výkopu do 4 m2</t>
  </si>
  <si>
    <t>https://podminky.urs.cz/item/CS_URS_2021_01/133212011</t>
  </si>
  <si>
    <t>"uvažováno 0,7 m3/vpust" 0,7*7</t>
  </si>
  <si>
    <t>13</t>
  </si>
  <si>
    <t>151101101</t>
  </si>
  <si>
    <t>Zřízení příložného pažení a rozepření stěn rýh hl do 2 m</t>
  </si>
  <si>
    <t>673988523</t>
  </si>
  <si>
    <t>Zřízení pažení a rozepření stěn rýh pro podzemní vedení příložné pro jakoukoliv mezerovitost, hloubky do 2 m</t>
  </si>
  <si>
    <t>https://podminky.urs.cz/item/CS_URS_2021_01/151101101</t>
  </si>
  <si>
    <t>(1,78 + 1,28)/2*2*0,6 "přípojka UV4"</t>
  </si>
  <si>
    <t>(1,59 + 1,35)/2*2*1,2 "přípojka UV5"</t>
  </si>
  <si>
    <t>(1,27 + 1,22)/2*2*1,6 "přípojka UV6"</t>
  </si>
  <si>
    <t>(1,07 + 1,01)/2*2*3,4 "přípojka UV7"</t>
  </si>
  <si>
    <t>(1,33 + 1,54)/2*2*9,5 "přípojka UV8"</t>
  </si>
  <si>
    <t>(1,32 + 1,51)/2*2*0,6 "přípojka UV9"</t>
  </si>
  <si>
    <t>(1,40 + 1,01)/2*2*12,2 "přípojka UV10"</t>
  </si>
  <si>
    <t>14</t>
  </si>
  <si>
    <t>151101111</t>
  </si>
  <si>
    <t>Odstranění příložného pažení a rozepření stěn rýh hl do 2 m</t>
  </si>
  <si>
    <t>518736905</t>
  </si>
  <si>
    <t>Odstranění pažení a rozepření stěn rýh pro podzemní vedení s uložením materiálu na vzdálenost do 3 m od kraje výkopu příložné, hloubky do 2 m</t>
  </si>
  <si>
    <t>https://podminky.urs.cz/item/CS_URS_2021_01/151101111</t>
  </si>
  <si>
    <t>162351103</t>
  </si>
  <si>
    <t>Vodorovné přemístění do 500 m výkopku/sypaniny z horniny třídy těžitelnosti I, skupiny 1 až 3</t>
  </si>
  <si>
    <t>1988159811</t>
  </si>
  <si>
    <t>Vodorovné přemístění výkopku nebo sypaniny po suchu na obvyklém dopravním prostředku, bez naložení výkopku, avšak se složením bez rozhrnutí z horniny třídy těžitelnosti I skupiny 1 až 3 na vzdálenost přes 50 do 500 m</t>
  </si>
  <si>
    <t>https://podminky.urs.cz/item/CS_URS_2021_01/162351103</t>
  </si>
  <si>
    <t>"odvoz ornice na meziskládku a zpět" 36,8*2</t>
  </si>
  <si>
    <t>"odvoz výkopku na meziskládku a zpět do zásypů" 24,55*2</t>
  </si>
  <si>
    <t>16</t>
  </si>
  <si>
    <t>162751117</t>
  </si>
  <si>
    <t>Vodorovné přemístění přes 9 000 do 10000 m výkopku/sypaniny z horniny třídy těžitelnosti I skupiny 1 až 3</t>
  </si>
  <si>
    <t>359678253</t>
  </si>
  <si>
    <t>Vodorovné přemístění výkopku nebo sypaniny po suchu na obvyklém dopravním prostředku, bez naložení výkopku, avšak se složením bez rozhrnutí z horniny třídy těžitelnosti I skupiny 1 až 3 na vzdálenost přes 9 000 do 10 000 m</t>
  </si>
  <si>
    <t>https://podminky.urs.cz/item/CS_URS_2022_01/162751117</t>
  </si>
  <si>
    <t>"odvoz na skládku přebytečného výkopku" 14,5 + 4,525 + 126,875 + 54,375 + 68,764 + 4,9 - 24,55 - 15,132</t>
  </si>
  <si>
    <t>17</t>
  </si>
  <si>
    <t>162751119</t>
  </si>
  <si>
    <t>Příplatek k vodorovnému přemístění výkopku/sypaniny z horniny třídy těžitelnosti I, skupiny 1 až 3 ZKD 1000 m přes 10000 m</t>
  </si>
  <si>
    <t>-661652543</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</si>
  <si>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</si>
  <si>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https://podminky.urs.cz/item/CS_URS_2021_01/162751119</t>
  </si>
  <si>
    <t>"uvažováno celkem 15 km" 234,257*5</t>
  </si>
  <si>
    <t>18</t>
  </si>
  <si>
    <t>167151101</t>
  </si>
  <si>
    <t>Nakládání výkopku z hornin třídy těžitelnosti I skupiny 1 až 3 do 100 m3</t>
  </si>
  <si>
    <t>-2117452017</t>
  </si>
  <si>
    <t>Nakládání, skládání a překládání neulehlého výkopku nebo sypaniny strojně nakládání, množství do 100 m3, z horniny třídy těžitelnosti I, skupiny 1 až 3</t>
  </si>
  <si>
    <t>https://podminky.urs.cz/item/CS_URS_2022_01/167151101</t>
  </si>
  <si>
    <t>"kamenivo těžené" 72,5*0,2</t>
  </si>
  <si>
    <t>"kamenivo drcené" 18,1*0,25</t>
  </si>
  <si>
    <t>"odvoz výkopku na meziskládku a zpět do zásypů" (24,55+15,132)*2</t>
  </si>
  <si>
    <t>"odvoz na skládku přebytečného výkopku" 126,875 + 54,375 + 68,764 + 4,9  - 24,55</t>
  </si>
  <si>
    <t>19</t>
  </si>
  <si>
    <t>171151112</t>
  </si>
  <si>
    <t>Uložení sypaniny z hornin nesoudržných kamenitých do násypů zhutněných strojně</t>
  </si>
  <si>
    <t>442733710</t>
  </si>
  <si>
    <t>Uložení sypanin do násypů strojně s rozprostřením sypaniny ve vrstvách a s hrubým urovnáním zhutněných z hornin nesoudržných kamenitých</t>
  </si>
  <si>
    <t>https://podminky.urs.cz/item/CS_URS_2021_01/171151112</t>
  </si>
  <si>
    <t>"zásyp chodníku za obrubou, chodník vpravo - plochy do 0,15m3/m" 0,15 * 112</t>
  </si>
  <si>
    <t>"zásyp chodníku za obrubou, chodník vlevo v nároží - 0,5m3/m" 0,5 * 15,5</t>
  </si>
  <si>
    <t>20</t>
  </si>
  <si>
    <t>171201231</t>
  </si>
  <si>
    <t>Poplatek za uložení zeminy a kamení na recyklační skládce (skládkovné) kód odpadu 17 05 04</t>
  </si>
  <si>
    <t>t</t>
  </si>
  <si>
    <t>-198125281</t>
  </si>
  <si>
    <t>Poplatek za uložení stavebního odpadu na recyklační skládce (skládkovné) zeminy a kamení zatříděného do Katalogu odpadů pod kódem 17 05 04</t>
  </si>
  <si>
    <t>https://podminky.urs.cz/item/CS_URS_2021_01/171201231</t>
  </si>
  <si>
    <t>"přebytečná zemina a kamení" 234,257*2</t>
  </si>
  <si>
    <t>174101101</t>
  </si>
  <si>
    <t>Zásyp jam, šachet rýh nebo kolem objektů sypaninou se zhutněním</t>
  </si>
  <si>
    <t>345811976</t>
  </si>
  <si>
    <t>Zásyp sypaninou z jakékoliv horniny  s uložením výkopku ve vrstvách se zhutněním jam, šachet, rýh nebo kolem objektů v těchto vykopávkách</t>
  </si>
  <si>
    <t xml:space="preserve">"obsyp UV tl. 20cm a dno tl 10cm -  0,6 m3/UV" 7*0,6 </t>
  </si>
  <si>
    <t xml:space="preserve">"zásyp přípojek vpustí do úrovně pláně" </t>
  </si>
  <si>
    <t>22</t>
  </si>
  <si>
    <t>58331200</t>
  </si>
  <si>
    <t>štěrkopísek netříděný zásypový</t>
  </si>
  <si>
    <t>1499199740</t>
  </si>
  <si>
    <t>23</t>
  </si>
  <si>
    <t>174101101R01</t>
  </si>
  <si>
    <t>Zásyp jam, šachet rýh nebo kolem objektů sypaninou se zhutněním - výkopkem</t>
  </si>
  <si>
    <t>-628766153</t>
  </si>
  <si>
    <t>(1,78 + 1,28-0,6-0,67)/2*0,8*0,6 "zásyp přípojky UV 4 do úrovně pláně"</t>
  </si>
  <si>
    <t>(1,59 + 1,35-0,6-0,67)/2*0,8*1,2 "zásyp přípojky UV 5 do úrovně pláně"</t>
  </si>
  <si>
    <t>(1,27 + 1,22-0,6-0,67)/2*0,8*1,6 "zásyp přípojky UV 6 do úrovně pláně"</t>
  </si>
  <si>
    <t>(1,07 + 1,01-0,6-0,67)/2*0,8*3,4 "zásyp přípojky UV 7 do úrovně pláně"</t>
  </si>
  <si>
    <t>(1,33 + 1,54-0,6-0,67)/2*0,8*9,5 "zásyp přípojky UV 8 do úrovně pláně"</t>
  </si>
  <si>
    <t>(1,32 + 1,51-0,6-0,67)/2*0,8*0,6 "zásyp přípojky UV 9 do úrovně pláně"</t>
  </si>
  <si>
    <t>(1,40 + 1,01-0,6-0,67)/2*0,8*12,2 "zásyp přípojky UV 10 do úrovně pláně"</t>
  </si>
  <si>
    <t>24</t>
  </si>
  <si>
    <t>175151101</t>
  </si>
  <si>
    <t>Obsypání potrubí strojně sypaninou bez prohození, uloženou do 3 m</t>
  </si>
  <si>
    <t>-1203591730</t>
  </si>
  <si>
    <t>Obsypání potrubí strojně sypaninou z vhodných třídy těžitelnosti I a II, skupiny 1 až 4 nebo materiálem připraveným podél výkopu ve vzdálenosti do 3 m od jeho kraje, pro jakoukoliv hloubku výkopu a míru zhutnění bez prohození sypaniny</t>
  </si>
  <si>
    <t>https://podminky.urs.cz/item/CS_URS_2022_01/175151101</t>
  </si>
  <si>
    <t>"přípojky vpustí" 29,1*0,5*0,8 "štěrkopísek"</t>
  </si>
  <si>
    <t>25</t>
  </si>
  <si>
    <t>58331200.1</t>
  </si>
  <si>
    <t>štěrkopísek netříděný</t>
  </si>
  <si>
    <t>-1965997928</t>
  </si>
  <si>
    <t>11,64*2 'Přepočtené koeficientem množství</t>
  </si>
  <si>
    <t>26</t>
  </si>
  <si>
    <t>181111111</t>
  </si>
  <si>
    <t>Plošná úprava terénu do 500 m2 zemina tř 1 až 4 nerovnosti do 100 mm v rovinně a svahu do 1:5</t>
  </si>
  <si>
    <t>979405384</t>
  </si>
  <si>
    <t>Plošná úprava terénu v zemině tř. 1 až 4 s urovnáním povrchu bez doplnění ornice souvislé plochy do 500 m2 při nerovnostech terénu přes 50 do 100 mm v rovině nebo na svahu do 1:5</t>
  </si>
  <si>
    <t>27</t>
  </si>
  <si>
    <t>183405211</t>
  </si>
  <si>
    <t>Výsev trávníku hydroosevem na ornici</t>
  </si>
  <si>
    <t>1129400333</t>
  </si>
  <si>
    <t>Výsev trávníku hydroosevem  na ornici</t>
  </si>
  <si>
    <t>28</t>
  </si>
  <si>
    <t>00572410</t>
  </si>
  <si>
    <t>osivo směs travní parková</t>
  </si>
  <si>
    <t>kg</t>
  </si>
  <si>
    <t>908990788</t>
  </si>
  <si>
    <t>140*0,05</t>
  </si>
  <si>
    <t>Zakládání</t>
  </si>
  <si>
    <t>29</t>
  </si>
  <si>
    <t>211561111</t>
  </si>
  <si>
    <t>Výplň odvodňovacích žeber nebo trativodů kamenivem hrubým drceným frakce 4 až 16 mm</t>
  </si>
  <si>
    <t>2012659548</t>
  </si>
  <si>
    <t>Výplň kamenivem do rýh odvodňovacích žeber nebo trativodů  bez zhutnění, s úpravou povrchu výplně kamenivem hrubým drceným frakce 4 až 16 mm</t>
  </si>
  <si>
    <t>"drenáž" 129,5 "m" * 0,22 "m2"</t>
  </si>
  <si>
    <t>30</t>
  </si>
  <si>
    <t>211971122</t>
  </si>
  <si>
    <t>Zřízení opláštění žeber nebo trativodů geotextilií v rýze nebo zářezu přes 1:2 š přes 2,5 m</t>
  </si>
  <si>
    <t>-748555899</t>
  </si>
  <si>
    <t>Zřízení opláštění výplně z geotextilie odvodňovacích žeber nebo trativodů  v rýze nebo zářezu se stěnami svislými nebo šikmými o sklonu přes 1:2 při rozvinuté šířce opláštění přes 2,5 m</t>
  </si>
  <si>
    <t>129,5 "m" * 2,0 "m"</t>
  </si>
  <si>
    <t>31</t>
  </si>
  <si>
    <t>69311198</t>
  </si>
  <si>
    <t>geotextilie netkaná separační, ochranná, filtrační, drenážní  PES(70%)+PP(30%) 250g/m2</t>
  </si>
  <si>
    <t>-983586808</t>
  </si>
  <si>
    <t>259*1,05 'Přepočtené koeficientem množství</t>
  </si>
  <si>
    <t>32</t>
  </si>
  <si>
    <t>212572111</t>
  </si>
  <si>
    <t>Lože pro trativody ze štěrkopísku tříděného</t>
  </si>
  <si>
    <t>-1464107665</t>
  </si>
  <si>
    <t>129,5*0,45*0,10</t>
  </si>
  <si>
    <t>33</t>
  </si>
  <si>
    <t>212755214</t>
  </si>
  <si>
    <t>Trativody z drenážních trubek plastových flexibilních D 100 mm bez lože</t>
  </si>
  <si>
    <t>1021266522</t>
  </si>
  <si>
    <t>129,5</t>
  </si>
  <si>
    <t>34</t>
  </si>
  <si>
    <t>213141111</t>
  </si>
  <si>
    <t>Zřízení vrstvy z geotextilie v rovině nebo ve sklonu do 1:5 š do 3 m</t>
  </si>
  <si>
    <t>953478665</t>
  </si>
  <si>
    <t>Zřízení vrstvy z geotextilie  filtrační, separační, odvodňovací, ochranné, výztužné nebo protierozní v rovině nebo ve sklonu do 1:5, šířky do 3 m</t>
  </si>
  <si>
    <t>https://podminky.urs.cz/item/CS_URS_2021_01/213141111</t>
  </si>
  <si>
    <t>35</t>
  </si>
  <si>
    <t>69311270</t>
  </si>
  <si>
    <t>geotextilie netkaná separační, ochranná, filtrační, drenážní PES 400g/m2</t>
  </si>
  <si>
    <t>1561432265</t>
  </si>
  <si>
    <t>248,55*1,1845 'Přepočtené koeficientem množství</t>
  </si>
  <si>
    <t>Vodorovné konstrukce</t>
  </si>
  <si>
    <t>Komunikace pozemní</t>
  </si>
  <si>
    <t>36</t>
  </si>
  <si>
    <t>564770011</t>
  </si>
  <si>
    <t>-337534830</t>
  </si>
  <si>
    <t xml:space="preserve"> "sjezdy za obrubou z hutněné ŠD" 6,9 + 6,8 + 3,8 + 3,2 + 3,9</t>
  </si>
  <si>
    <t>37</t>
  </si>
  <si>
    <t>564871111</t>
  </si>
  <si>
    <t>Podklad ze štěrkodrtě ŠD tl 250 mm</t>
  </si>
  <si>
    <t>-714603992</t>
  </si>
  <si>
    <t>Podklad ze štěrkodrti ŠD  s rozprostřením a zhutněním, po zhutnění tl. 250 mm</t>
  </si>
  <si>
    <t>https://podminky.urs.cz/item/CS_URS_2021_01/564871111</t>
  </si>
  <si>
    <t>"konstrukční vrstva chodníků a sjezdů" 161,30 + 30,10</t>
  </si>
  <si>
    <t>38</t>
  </si>
  <si>
    <t>564871116</t>
  </si>
  <si>
    <t>Podklad ze štěrkodrtě ŠD tl. 300 mm</t>
  </si>
  <si>
    <t>-1487721720</t>
  </si>
  <si>
    <t>Podklad ze štěrkodrti ŠD  s rozprostřením a zhutněním, po zhutnění tl. 300 mm</t>
  </si>
  <si>
    <t>https://podminky.urs.cz/item/CS_URS_2021_01/564871116</t>
  </si>
  <si>
    <t>"výměnná vrstva chodníků a sjezdů" 144,0 + 9,2 + 30,10</t>
  </si>
  <si>
    <t>"přesah pod obrubníky" (0,3 + 0,15) * (129,5 + 15,5)</t>
  </si>
  <si>
    <t>39</t>
  </si>
  <si>
    <t>596211110</t>
  </si>
  <si>
    <t>Kladení zámkové dlažby komunikací pro pěší ručně tl 60 mm skupiny A pl do 50 m2</t>
  </si>
  <si>
    <t>-1624336909</t>
  </si>
  <si>
    <t>Kladení dlažby z betonových zámkových dlaždic komunikací pro pěší ručně s ložem z kameniva těženého nebo drceného tl. do 40 mm, s vyplněním spár s dvojitým hutněním, vibrováním a se smetením přebytečného materiálu na krajnici tl. 60 mm skupiny A, pro plochy do 50 m2</t>
  </si>
  <si>
    <t>https://podminky.urs.cz/item/CS_URS_2022_01/596211110</t>
  </si>
  <si>
    <t>"nový chodník - dlažba přírodní" 32,7 + 11,5 + 11,4 + 11,0 + 11,2 + 51,4 + 14,8</t>
  </si>
  <si>
    <t>"chodník - varovný pás - červená pro nevidomé"  1,85 + 0,40 + 0,40 + 0,40 + 0,40 + 0,40 + 0,40 + 0,40 + 0,40 + 0,40 + 0,60 + 1,55 + 1,60</t>
  </si>
  <si>
    <t>"oprava stávajícího chodníku" 8,1</t>
  </si>
  <si>
    <t>40</t>
  </si>
  <si>
    <t>59245006</t>
  </si>
  <si>
    <t>dlažba tvar obdélník betonová pro nevidomé 200x100x60mm barevná</t>
  </si>
  <si>
    <t>-736484350</t>
  </si>
  <si>
    <t>9,2*1,05 'Přepočtené koeficientem množství</t>
  </si>
  <si>
    <t>41</t>
  </si>
  <si>
    <t>59245018</t>
  </si>
  <si>
    <t>dlažba tvar obdélník betonová 200x100x60mm přírodní</t>
  </si>
  <si>
    <t>-1864828859</t>
  </si>
  <si>
    <t>"nový chodník" 144</t>
  </si>
  <si>
    <t>"oprava stávajícího, uvažováno 25% nového materiálu" 8,1*0,25</t>
  </si>
  <si>
    <t>146,025*1,03 'Přepočtené koeficientem množství</t>
  </si>
  <si>
    <t>42</t>
  </si>
  <si>
    <t>596211114</t>
  </si>
  <si>
    <t>Příplatek za kombinaci dvou barev u kladení betonových dlažeb komunikací pro pěší ručně tl 60 mm skupiny A</t>
  </si>
  <si>
    <t>-1163079340</t>
  </si>
  <si>
    <t>Kladení dlažby z betonových zámkových dlaždic komunikací pro pěší ručně s ložem z kameniva těženého nebo drceného tl. do 40 mm, s vyplněním spár s dvojitým hutněním, vibrováním a se smetením přebytečného materiálu na krajnici tl. 60 mm skupiny A, pro plochy Příplatek k cenám za dlažbu z prvků dvou barev</t>
  </si>
  <si>
    <t>https://podminky.urs.cz/item/CS_URS_2022_01/596211114</t>
  </si>
  <si>
    <t>144,0 + 9,2</t>
  </si>
  <si>
    <t>43</t>
  </si>
  <si>
    <t>596212210</t>
  </si>
  <si>
    <t>Kladení zámkové dlažby pozemních komunikací ručně tl 80 mm skupiny A pl do 50 m2</t>
  </si>
  <si>
    <t>-794371379</t>
  </si>
  <si>
    <t>Kladení dlažby z betonových zámkových dlaždic pozemních komunikací ručně s ložem z kameniva těženého nebo drceného tl. do 50 mm, s vyplněním spár, s dvojitým hutněním vibrováním a se smetením přebytečného materiálu na krajnici tl. 80 mm skupiny A, pro plochy do 50 m2</t>
  </si>
  <si>
    <t>https://podminky.urs.cz/item/CS_URS_2022_01/596212210</t>
  </si>
  <si>
    <t>"sjezd, barva přírodní" 4,0 + 4,3 + 4,3 + 4,3 + 4,3</t>
  </si>
  <si>
    <t>"varovné pásy sjezdů" 1,70 + 1,80 + 1,80 + 1,80 + 1,80</t>
  </si>
  <si>
    <t>44</t>
  </si>
  <si>
    <t>59245226</t>
  </si>
  <si>
    <t>dlažba tvar obdélník betonová pro nevidomé 200x100x80mm barevná</t>
  </si>
  <si>
    <t>-1540089807</t>
  </si>
  <si>
    <t>8,9*1,05 'Přepočtené koeficientem množství</t>
  </si>
  <si>
    <t>45</t>
  </si>
  <si>
    <t>59245020</t>
  </si>
  <si>
    <t>dlažba tvar obdélník betonová 200x100x80mm přírodní</t>
  </si>
  <si>
    <t>-948696675</t>
  </si>
  <si>
    <t>21,2*1,03 'Přepočtené koeficientem množství</t>
  </si>
  <si>
    <t>46</t>
  </si>
  <si>
    <t>596212214</t>
  </si>
  <si>
    <t>Příplatek za kombinaci dvou barev u betonových dlažeb pozemních komunikací ručně tl 80 mm skupiny A</t>
  </si>
  <si>
    <t>1034787740</t>
  </si>
  <si>
    <t>Kladení dlažby z betonových zámkových dlaždic pozemních komunikací ručně s ložem z kameniva těženého nebo drceného tl. do 50 mm, s vyplněním spár, s dvojitým hutněním vibrováním a se smetením přebytečného materiálu na krajnici tl. 80 mm skupiny A, pro plochy Příplatek k cenám za dlažbu z prvků dvou barev</t>
  </si>
  <si>
    <t>https://podminky.urs.cz/item/CS_URS_2022_01/596212214</t>
  </si>
  <si>
    <t>Trubní vedení</t>
  </si>
  <si>
    <t>47</t>
  </si>
  <si>
    <t>871315231</t>
  </si>
  <si>
    <t>Kanalizační potrubí z tvrdého PVC jednovrstvé tuhost třídy SN10 DN 160</t>
  </si>
  <si>
    <t>136518072</t>
  </si>
  <si>
    <t>Kanalizační potrubí z tvrdého PVC v otevřeném výkopu ve sklonu do 20 %, hladkého plnostěnného jednovrstvého, tuhost třídy SN 10 DN 160</t>
  </si>
  <si>
    <t>https://podminky.urs.cz/item/CS_URS_2021_01/871315231</t>
  </si>
  <si>
    <t>"přípojky vpustí" (0,6 + 1,2 + 1,6 + 3,4 + 9,5 + 0,6 + 12,2)</t>
  </si>
  <si>
    <t>48</t>
  </si>
  <si>
    <t>451573111</t>
  </si>
  <si>
    <t>Lože pod potrubí otevřený výkop ze štěrkopísku</t>
  </si>
  <si>
    <t>796915911</t>
  </si>
  <si>
    <t>Lože pod potrubí, stoky a drobné objekty v otevřeném výkopu z písku a štěrkopísku do 63 mm</t>
  </si>
  <si>
    <t>https://podminky.urs.cz/item/CS_URS_2021_01/451573111</t>
  </si>
  <si>
    <t>29,1*0,1*0,8</t>
  </si>
  <si>
    <t>49</t>
  </si>
  <si>
    <t>895941311</t>
  </si>
  <si>
    <t>Zřízení vpusti kanalizační uliční z betonových dílců typ UVB-50</t>
  </si>
  <si>
    <t>kus</t>
  </si>
  <si>
    <t>-101811962</t>
  </si>
  <si>
    <t>https://podminky.urs.cz/item/CS_URS_2021_01/895941311</t>
  </si>
  <si>
    <t>50</t>
  </si>
  <si>
    <t>BTL.0006311.URS</t>
  </si>
  <si>
    <t>prstenec betonový pro uliční vpusť vyrovnávací TBV-Q 390/60/10a, 39x6x13cm</t>
  </si>
  <si>
    <t>561403705</t>
  </si>
  <si>
    <t>51</t>
  </si>
  <si>
    <t>BTL.0006308.URS</t>
  </si>
  <si>
    <t>skruž betonová pro uliční vpusť horní TBV-Q 450/570/5d, 45x57x5cm</t>
  </si>
  <si>
    <t>2110644869</t>
  </si>
  <si>
    <t>52</t>
  </si>
  <si>
    <t>BTL.0006310.URS</t>
  </si>
  <si>
    <t>skruž betonová pro uliční vpusť středová TBV-Q 450/295/6a 45x29,5x5cm</t>
  </si>
  <si>
    <t>1642753540</t>
  </si>
  <si>
    <t>53</t>
  </si>
  <si>
    <t>BTL.0006309.URS</t>
  </si>
  <si>
    <t>skruž betonová pro uliční vpusť středová TBV-Q 450/195/6b, 45x19,5x5cm</t>
  </si>
  <si>
    <t>-672372656</t>
  </si>
  <si>
    <t>54</t>
  </si>
  <si>
    <t>BTL.0006305.URS</t>
  </si>
  <si>
    <t>skruž betonová pro uliční vpusťs výtokovým otvorem PVC TBV-Q 450/350/3a, 45x35x5cm</t>
  </si>
  <si>
    <t>-352227021</t>
  </si>
  <si>
    <t>55</t>
  </si>
  <si>
    <t>BET.ZBKTBV2A4530D</t>
  </si>
  <si>
    <t>ULIČNÍ VPUSŤ(DNO) TBV-Q 2a/450/300 dno s kalovou prohlubní</t>
  </si>
  <si>
    <t>-1116818910</t>
  </si>
  <si>
    <t>56</t>
  </si>
  <si>
    <t>89594R02</t>
  </si>
  <si>
    <t>Napojení trativodu do tělesa betonových uličních vpustí                   (s odvrtáním, utěsněním)</t>
  </si>
  <si>
    <t>-1861659156</t>
  </si>
  <si>
    <t>jádrové vrtání, napojení, vložení  šachtové vložky, utěsnění vč. dodávky všech kompontent pro napojení</t>
  </si>
  <si>
    <t>57</t>
  </si>
  <si>
    <t>899203112</t>
  </si>
  <si>
    <t>Osazení mříží litinových včetně rámů a košů na bahno pro třídu zatížení B12, C250</t>
  </si>
  <si>
    <t>713136850</t>
  </si>
  <si>
    <t>Osazení mříží litinových včetně rámů a košů na bahno pro třídu zatížení B125, C250</t>
  </si>
  <si>
    <t>58</t>
  </si>
  <si>
    <t>R01</t>
  </si>
  <si>
    <t>Uliční vpust obrubníková vtoková mříž C250 NISA</t>
  </si>
  <si>
    <t>-1785758827</t>
  </si>
  <si>
    <t>Uliční vpust obrubníková vtoková mříž B125 radbuza se zámkem</t>
  </si>
  <si>
    <t>P</t>
  </si>
  <si>
    <t>Poznámka k položce:
Rámy s mříží pro uliční vpusti slouží k odvodu dešťových vod. Dělí se podle únosnosti a materiálu užitého při výrobě či kombinací těchto materiálů.</t>
  </si>
  <si>
    <t>59</t>
  </si>
  <si>
    <t>KSI.UA4</t>
  </si>
  <si>
    <t>Betonová uliční vpusť, koš kalový, A4 vysoký v.600 pro 500x500</t>
  </si>
  <si>
    <t>323666672</t>
  </si>
  <si>
    <t>Ostatní konstrukce a práce, bourání</t>
  </si>
  <si>
    <t>60</t>
  </si>
  <si>
    <t>914111121</t>
  </si>
  <si>
    <t>Montáž svislé dopravní značky do velikosti 2 m2 objímkami na sloupek nebo konzolu</t>
  </si>
  <si>
    <t>307817885</t>
  </si>
  <si>
    <t>Montáž svislé dopravní značky základní  velikosti do 2 m2 objímkami na sloupky nebo konzoly</t>
  </si>
  <si>
    <t>https://podminky.urs.cz/item/CS_URS_2021_01/914111121</t>
  </si>
  <si>
    <t>61</t>
  </si>
  <si>
    <t>914511111</t>
  </si>
  <si>
    <t>Montáž sloupku dopravních značek délky do 3,5 m s betonovým základem</t>
  </si>
  <si>
    <t>1964790218</t>
  </si>
  <si>
    <t>Montáž sloupku dopravních značek  délky do 3,5 m do betonového základu</t>
  </si>
  <si>
    <t>https://podminky.urs.cz/item/CS_URS_2021_01/914511111</t>
  </si>
  <si>
    <t>62</t>
  </si>
  <si>
    <t>40445230</t>
  </si>
  <si>
    <t>sloupek pro dopravní značku Zn D 70mm v 3,5m</t>
  </si>
  <si>
    <t>-1602073495</t>
  </si>
  <si>
    <t>63</t>
  </si>
  <si>
    <t>916131213</t>
  </si>
  <si>
    <t>Osazení silničního obrubníku betonového stojatého s boční opěrou do lože z betonu prostého</t>
  </si>
  <si>
    <t>-1538834905</t>
  </si>
  <si>
    <t>Osazení silničního obrubníku betonového se zřízením lože, s vyplněním a zatřením spár cementovou maltou stojatého s boční opěrou z betonu prostého, do lože z betonu prostého</t>
  </si>
  <si>
    <t>https://podminky.urs.cz/item/CS_URS_2022_01/916131213</t>
  </si>
  <si>
    <t>"silniční zvýšený + 12 cm - 1000/150/250" 22,75 + 9,5 + 9,25 + 9,0 + 9,25 + 39,5 + 8,75</t>
  </si>
  <si>
    <t>"silniční nájezdový - 1000/150/150" 8,0 + 4,5 + 4,5 + 4,5 + 4,5 + 3,25 +3,25</t>
  </si>
  <si>
    <t>64</t>
  </si>
  <si>
    <t>59217029</t>
  </si>
  <si>
    <t>obrubník betonový silniční nájezdový 1000x150x150mm</t>
  </si>
  <si>
    <t>1854329077</t>
  </si>
  <si>
    <t>8,0 + 4,5 + 4,5 + 4,5 + 4,5 + 3,25 +3,25</t>
  </si>
  <si>
    <t>32,5*1,02 'Přepočtené koeficientem množství</t>
  </si>
  <si>
    <t>65</t>
  </si>
  <si>
    <t>59217031</t>
  </si>
  <si>
    <t>obrubník betonový silniční 1000x150x250mm</t>
  </si>
  <si>
    <t>1700819567</t>
  </si>
  <si>
    <t xml:space="preserve"> 22,75 + 9,5 + 9,25 + 9,0 + 9,25 + 39,5 + 8,75</t>
  </si>
  <si>
    <t>108*1,02 'Přepočtené koeficientem množství</t>
  </si>
  <si>
    <t>66</t>
  </si>
  <si>
    <t>916132113</t>
  </si>
  <si>
    <t>Osazení obruby z betonové přídlažby s boční opěrou do lože z betonu prostého</t>
  </si>
  <si>
    <t>-1168795498</t>
  </si>
  <si>
    <t>Osazení silniční obruby z betonové přídlažby (krajníků) s ložem tl. přes 50 do 100 mm, s vyplněním a zatřením spár cementovou maltou šířky do 250 mm s boční opěrou z betonu prostého, do lože z betonu prostého</t>
  </si>
  <si>
    <t>https://podminky.urs.cz/item/CS_URS_2022_01/916132113</t>
  </si>
  <si>
    <t>121,5+15,5</t>
  </si>
  <si>
    <t>67</t>
  </si>
  <si>
    <t>59218002</t>
  </si>
  <si>
    <t>-104319175</t>
  </si>
  <si>
    <t>137*1,02 'Přepočtené koeficientem množství</t>
  </si>
  <si>
    <t>68</t>
  </si>
  <si>
    <t>916231213</t>
  </si>
  <si>
    <t>Osazení chodníkového obrubníku betonového stojatého s boční opěrou do lože z betonu prostého</t>
  </si>
  <si>
    <t>1922149059</t>
  </si>
  <si>
    <t>Osazení chodníkového obrubníku betonového se zřízením lože, s vyplněním a zatřením spár cementovou maltou stojatého s boční opěrou z betonu prostého, do lože z betonu prostého</t>
  </si>
  <si>
    <t>https://podminky.urs.cz/item/CS_URS_2022_01/916231213</t>
  </si>
  <si>
    <t>"obrubník 1000/80/250" 123,0 + 16,0</t>
  </si>
  <si>
    <t>"obnova - sjezd č.p. 2149" 1,5+2,5 + "obnova - sjezd č.p. 2150 " 1,5 + 1,5</t>
  </si>
  <si>
    <t>"obnova - chodník" 6,0</t>
  </si>
  <si>
    <t>69</t>
  </si>
  <si>
    <t>59217017</t>
  </si>
  <si>
    <t>obrubník betonový chodníkový 1000x100x250mm</t>
  </si>
  <si>
    <t>-693560345</t>
  </si>
  <si>
    <t>152*1,02 'Přepočtené koeficientem množství</t>
  </si>
  <si>
    <t>70</t>
  </si>
  <si>
    <t>916991121</t>
  </si>
  <si>
    <t>Lože pod obrubníky, krajníky nebo obruby z dlažebních kostek z betonu prostého</t>
  </si>
  <si>
    <t>-1926762704</t>
  </si>
  <si>
    <t>Lože pod obrubníky, krajníky nebo obruby z dlažebních kostek  z betonu prostého</t>
  </si>
  <si>
    <t>https://podminky.urs.cz/item/CS_URS_2022_01/916991121</t>
  </si>
  <si>
    <t>"příplatek za zvýšenou tloušťku lože pod přídlažbou nad rámec 10 cm" 137*0,25 *0,05</t>
  </si>
  <si>
    <t>71</t>
  </si>
  <si>
    <t>919735113</t>
  </si>
  <si>
    <t>Řezání stávajícího živičného krytu hl do 150 mm</t>
  </si>
  <si>
    <t>385761460</t>
  </si>
  <si>
    <t>Řezání stávajícího živičného krytu nebo podkladu  hloubky přes 100 do 150 mm</t>
  </si>
  <si>
    <t>https://podminky.urs.cz/item/CS_URS_2021_01/919735113</t>
  </si>
  <si>
    <t>"vyrovnání okraje vozovky" 129,5 + 15,5</t>
  </si>
  <si>
    <t>72</t>
  </si>
  <si>
    <t>966006211</t>
  </si>
  <si>
    <t>Odstranění svislých dopravních značek ze sloupů, sloupků nebo konzol</t>
  </si>
  <si>
    <t>-300202815</t>
  </si>
  <si>
    <t>Odstranění (demontáž) svislých dopravních značek  s odklizením materiálu na skládku na vzdálenost do 20 m nebo s naložením na dopravní prostředek ze sloupů, sloupků nebo konzol</t>
  </si>
  <si>
    <t>https://podminky.urs.cz/item/CS_URS_2021_01/966006211</t>
  </si>
  <si>
    <t>73</t>
  </si>
  <si>
    <t>966006221</t>
  </si>
  <si>
    <t>Odstranění trubkového nástavce ze sloupku včetně demontáže dopravní značky</t>
  </si>
  <si>
    <t>1589923765</t>
  </si>
  <si>
    <t>Odstranění trubkového nástavce ze sloupku  s odklizením materiálu na vzdálenost do 20 m nebo s naložením na dopravní prostředek včetně demontáže dopravní značky</t>
  </si>
  <si>
    <t>https://podminky.urs.cz/item/CS_URS_2021_01/966006221</t>
  </si>
  <si>
    <t>997</t>
  </si>
  <si>
    <t>Přesun sutě</t>
  </si>
  <si>
    <t>74</t>
  </si>
  <si>
    <t>997221551</t>
  </si>
  <si>
    <t>Vodorovná doprava suti ze sypkých materiálů do 1 km</t>
  </si>
  <si>
    <t>148056866</t>
  </si>
  <si>
    <t>Vodorovná doprava suti  bez naložení, ale se složením a s hrubým urovnáním ze sypkých materiálů, na vzdálenost do 1 km</t>
  </si>
  <si>
    <t>https://podminky.urs.cz/item/CS_URS_2022_01/997221551</t>
  </si>
  <si>
    <t>"živičná suť" 4,582</t>
  </si>
  <si>
    <t>75</t>
  </si>
  <si>
    <t>997221559</t>
  </si>
  <si>
    <t>Příplatek ZKD 1 km u vodorovné dopravy suti ze sypkých materiálů</t>
  </si>
  <si>
    <t>713004393</t>
  </si>
  <si>
    <t>Vodorovná doprava suti  bez naložení, ale se složením a s hrubým urovnáním Příplatek k ceně za každý další i započatý 1 km přes 1 km</t>
  </si>
  <si>
    <t>https://podminky.urs.cz/item/CS_URS_2022_01/997221559</t>
  </si>
  <si>
    <t>4,582*14 'Přepočtené koeficientem množství</t>
  </si>
  <si>
    <t>76</t>
  </si>
  <si>
    <t>997221561</t>
  </si>
  <si>
    <t>Vodorovná doprava suti z kusových materiálů do 1 km</t>
  </si>
  <si>
    <t>-1747075489</t>
  </si>
  <si>
    <t>Vodorovná doprava suti  bez naložení, ale se složením a s hrubým urovnáním z kusových materiálů, na vzdálenost do 1 km</t>
  </si>
  <si>
    <t>https://podminky.urs.cz/item/CS_URS_2022_01/997221561</t>
  </si>
  <si>
    <t>"obrubníky" 5,412</t>
  </si>
  <si>
    <t>77</t>
  </si>
  <si>
    <t>997221569</t>
  </si>
  <si>
    <t>Příplatek ZKD 1 km u vodorovné dopravy suti z kusových materiálů</t>
  </si>
  <si>
    <t>-2115469111</t>
  </si>
  <si>
    <t>https://podminky.urs.cz/item/CS_URS_2022_01/997221569</t>
  </si>
  <si>
    <t>5,412*14 'Přepočtené koeficientem množství</t>
  </si>
  <si>
    <t>78</t>
  </si>
  <si>
    <t>997221611</t>
  </si>
  <si>
    <t>Nakládání suti na dopravní prostředky pro vodorovnou dopravu</t>
  </si>
  <si>
    <t>-1742433584</t>
  </si>
  <si>
    <t>Nakládání na dopravní prostředky  pro vodorovnou dopravu suti</t>
  </si>
  <si>
    <t>https://podminky.urs.cz/item/CS_URS_2022_01/997221611</t>
  </si>
  <si>
    <t>79</t>
  </si>
  <si>
    <t>997221861</t>
  </si>
  <si>
    <t>Poplatek za uložení stavebního odpadu na recyklační skládce (skládkovné) z prostého betonu pod kódem 17 01 01</t>
  </si>
  <si>
    <t>-1307274165</t>
  </si>
  <si>
    <t>Poplatek za uložení stavebního odpadu na recyklační skládce (skládkovné) z prostého betonu zatříděného do Katalogu odpadů pod kódem 17 01 01</t>
  </si>
  <si>
    <t>https://podminky.urs.cz/item/CS_URS_2022_01/997221861</t>
  </si>
  <si>
    <t>80</t>
  </si>
  <si>
    <t>997221875</t>
  </si>
  <si>
    <t>Poplatek za uložení stavebního odpadu na recyklační skládce (skládkovné) asfaltového bez obsahu dehtu zatříděného do Katalogu odpadů pod kódem 17 03 02</t>
  </si>
  <si>
    <t>-1988136653</t>
  </si>
  <si>
    <t>https://podminky.urs.cz/item/CS_URS_2022_01/997221875</t>
  </si>
  <si>
    <t>998</t>
  </si>
  <si>
    <t>Přesun hmot</t>
  </si>
  <si>
    <t>81</t>
  </si>
  <si>
    <t>998223011</t>
  </si>
  <si>
    <t>Přesun hmot pro pozemní komunikace s krytem dlážděným</t>
  </si>
  <si>
    <t>747096450</t>
  </si>
  <si>
    <t>Přesun hmot pro pozemní komunikace s krytem dlážděným  dopravní vzdálenost do 200 m jakékoliv délky objektu</t>
  </si>
  <si>
    <t>https://podminky.urs.cz/item/CS_URS_2021_01/998223011</t>
  </si>
  <si>
    <t>82</t>
  </si>
  <si>
    <t>998223094</t>
  </si>
  <si>
    <t>Příplatek k přesunu hmot pro pozemní komunikace s krytem dlážděným za zvětšený přesun do 5000 m</t>
  </si>
  <si>
    <t>1617804955</t>
  </si>
  <si>
    <t>Přesun hmot pro pozemní komunikace s krytem dlážděným  Příplatek k ceně za zvětšený přesun přes vymezenou největší dopravní vzdálenost do 5000 m</t>
  </si>
  <si>
    <t>https://podminky.urs.cz/item/CS_URS_2021_01/998223094</t>
  </si>
  <si>
    <t>83</t>
  </si>
  <si>
    <t>998223095</t>
  </si>
  <si>
    <t>Příplatek k přesunu hmot pro pozemní komunikace s krytem dlážděným za zvětšený přesun ZKD 5000 m</t>
  </si>
  <si>
    <t>1560931102</t>
  </si>
  <si>
    <t>Přesun hmot pro pozemní komunikace s krytem dlážděným  Příplatek k ceně za zvětšený přesun přes vymezenou největší dopravní vzdálenost za každých dalších 5000 m přes 5000 m</t>
  </si>
  <si>
    <t>https://podminky.urs.cz/item/CS_URS_2021_01/998223095</t>
  </si>
  <si>
    <t>180,977*2 'Přepočtené koeficientem množství</t>
  </si>
  <si>
    <t>hloub</t>
  </si>
  <si>
    <t>SO12 - Dešťová kanalizace a vsaky - úsek E</t>
  </si>
  <si>
    <t>132312111</t>
  </si>
  <si>
    <t>Hloubení rýh š do 800 mm v soudržných horninách třídy těžitelnosti II, skupiny 4 ručně</t>
  </si>
  <si>
    <t>564199278</t>
  </si>
  <si>
    <t>Hloubení rýh šířky do 800 mm ručně zapažených i nezapažených, s urovnáním dna do předepsaného profilu a spádu v hornině třídy těžitelnosti II skupiny 4 soudržných</t>
  </si>
  <si>
    <t>https://podminky.urs.cz/item/CS_URS_2021_01/132312111</t>
  </si>
  <si>
    <t>(1,57 + 1,41)/2*0,8*6,5</t>
  </si>
  <si>
    <t>(1,99+ 1,78)/2*0,8*12</t>
  </si>
  <si>
    <t>(1,78 + 1,62)/2*0,8*17,5</t>
  </si>
  <si>
    <t>(1,62 + 1,07)/2*0,8*27,5</t>
  </si>
  <si>
    <t>(1,54 + 1,40)/2*0,8*18</t>
  </si>
  <si>
    <t>Mezisoučet</t>
  </si>
  <si>
    <t>hloub * 0,70 "70 % ručně"</t>
  </si>
  <si>
    <t>132354102</t>
  </si>
  <si>
    <t>Hloubení rýh zapažených š do 800 mm v hornině třídy těžitelnosti II, skupiny 4 objem do 50 m3 strojně</t>
  </si>
  <si>
    <t>-1535300569</t>
  </si>
  <si>
    <t>Hloubení zapažených rýh šířky do 800 mm strojně s urovnáním dna do předepsaného profilu a spádu v hornině třídy těžitelnosti II skupiny 4 přes 20 do 50 m3</t>
  </si>
  <si>
    <t>https://podminky.urs.cz/item/CS_URS_2021_01/132354102</t>
  </si>
  <si>
    <t>hloub * 0,30 "30% strojně"</t>
  </si>
  <si>
    <t>133254101</t>
  </si>
  <si>
    <t>Hloubení šachet zapažených v hornině třídy těžitelnosti I, skupiny 3 objem do 20 m3</t>
  </si>
  <si>
    <t>-723605520</t>
  </si>
  <si>
    <t>Hloubení zapažených šachet strojně v hornině třídy těžitelnosti I skupiny 3 do 20 m3</t>
  </si>
  <si>
    <t>https://podminky.urs.cz/item/CS_URS_2021_01/133254101</t>
  </si>
  <si>
    <t>"šachta Š1" 1,78 * 3,14*1*1/4</t>
  </si>
  <si>
    <t>"šachta VŠ1 a VŠ2, uvažován výkopu 2,5 x 2,5 m" 3,2*2,5*2,5*2</t>
  </si>
  <si>
    <t>-183678589</t>
  </si>
  <si>
    <t>(1,57 + 1,41)/2*2*6,5</t>
  </si>
  <si>
    <t>(1,99+ 1,78)/2*2*12</t>
  </si>
  <si>
    <t>(1,78 + 1,62)/2*2*17,5</t>
  </si>
  <si>
    <t>(1,62 + 1,07)/2*2*27,5</t>
  </si>
  <si>
    <t>(1,54 + 1,40)/2*2*18</t>
  </si>
  <si>
    <t>151101102</t>
  </si>
  <si>
    <t>Zřízení příložného pažení a rozepření stěn rýh hl do 4 m</t>
  </si>
  <si>
    <t>1392652518</t>
  </si>
  <si>
    <t>Zřízení pažení a rozepření stěn rýh pro podzemní vedení příložné pro jakoukoliv mezerovitost, hloubky do 4 m</t>
  </si>
  <si>
    <t>https://podminky.urs.cz/item/CS_URS_2021_01/151101102</t>
  </si>
  <si>
    <t>"VŠ1 a VŠ2" 3,2*4*2,5*2</t>
  </si>
  <si>
    <t>-408598363</t>
  </si>
  <si>
    <t>151101112</t>
  </si>
  <si>
    <t>Odstranění příložného pažení a rozepření stěn rýh hl do 4 m</t>
  </si>
  <si>
    <t>1617500988</t>
  </si>
  <si>
    <t>Odstranění pažení a rozepření stěn rýh pro podzemní vedení s uložením materiálu na vzdálenost do 3 m od kraje výkopu příložné, hloubky přes 2 do 4 m</t>
  </si>
  <si>
    <t>https://podminky.urs.cz/item/CS_URS_2021_01/151101112</t>
  </si>
  <si>
    <t>301977824</t>
  </si>
  <si>
    <t>"odvoz výkopku na meziskládku a zpět do zásypů" 27,758*2 + 58,812*2</t>
  </si>
  <si>
    <t>1372338146</t>
  </si>
  <si>
    <t>"odvoz na skládku přebytečného výkopku" 70,281 + 30,121 + 41,397 - (27,758 + 58,812)</t>
  </si>
  <si>
    <t>-1851270240</t>
  </si>
  <si>
    <t>"uvažováno celkem 15 km" 55,229*5</t>
  </si>
  <si>
    <t>1963390060</t>
  </si>
  <si>
    <t>"odvoz na skládku přebytečného výkopku" 70,281 + 30,121 + 41,397 - (27,758+58,812)</t>
  </si>
  <si>
    <t>-796716562</t>
  </si>
  <si>
    <t>"přebytečná zemina" 55,229*2</t>
  </si>
  <si>
    <t>811253483</t>
  </si>
  <si>
    <t>"zásyp VŠ1 výkopkem" 3,0*2,5*2,5-3,0*3,14*1,24*1,24/4</t>
  </si>
  <si>
    <t>"zásyp VŠ2 výkopkem do úrovně pláně" 2,6*2,5*2,5-3,0*3,14*1,24*1,24/4</t>
  </si>
  <si>
    <t>1032006034</t>
  </si>
  <si>
    <t>(6,5 + 75,0)*0,5*0,8 "obsyp potrubí + RŠ DN200 štěrkopísek"</t>
  </si>
  <si>
    <t>"obsyp RŠ DN600" 0,6 "štěrkopísek"</t>
  </si>
  <si>
    <t>hloub - (6,5 + 75,0)*0,5*0,8 - (6,5 + 75,0)*0,1*0,8 - (6,5*3,14*0,15*0,15/4+75,0*3,14*0,2*0,2/4) "výkopkem"</t>
  </si>
  <si>
    <t>40301775</t>
  </si>
  <si>
    <t>33,2*2 'Přepočtené koeficientem množství</t>
  </si>
  <si>
    <t>242111113</t>
  </si>
  <si>
    <t>Osazení pláště kopané studny z betonových skruží celokruhových DN 1 m</t>
  </si>
  <si>
    <t>1214903950</t>
  </si>
  <si>
    <t>Osazení pláště vodárenské kopané studny z betonových skruží  na cementovou maltu MC 10 celokruhových, při vnitřním průměru studny 1,00 m</t>
  </si>
  <si>
    <t>https://podminky.urs.cz/item/CS_URS_2022_01/242111113</t>
  </si>
  <si>
    <t>CSB.0059054.URS</t>
  </si>
  <si>
    <t>Skruž šachtová se stupadly DN 1000 XA3, výška 1000, t 120 mm</t>
  </si>
  <si>
    <t>1726205545</t>
  </si>
  <si>
    <t>CSB.0059058.URS</t>
  </si>
  <si>
    <t>Skruž šachtová se stupadly DN 1000 XA3, výška 500, t 120 mm</t>
  </si>
  <si>
    <t>2002915351</t>
  </si>
  <si>
    <t>CSB.0059036.URS</t>
  </si>
  <si>
    <t>Kónus 1000/625 se stupadlem a kapsou, t 120 mm</t>
  </si>
  <si>
    <t>1665690656</t>
  </si>
  <si>
    <t>CSB.0059049.URS</t>
  </si>
  <si>
    <t>Zákrytová deska 1000/625, třída zatížení D400, t 120 mm, zabudovaný poklop KDL05</t>
  </si>
  <si>
    <t>403349868</t>
  </si>
  <si>
    <t>CSB.0059163.URS</t>
  </si>
  <si>
    <t>Poklop B125 BEGU s odvětráním, rám BEGU</t>
  </si>
  <si>
    <t>-2060656822</t>
  </si>
  <si>
    <t>Poznámka k položce:
Šachtové kanalizační poklopy patří mezi prefabrikáty zakončující soustavu šachty. Rozdělují se podle užitého materiálu při výrobě nebo kombinací těchto materiálů.</t>
  </si>
  <si>
    <t>2R01</t>
  </si>
  <si>
    <t>-1547323499</t>
  </si>
  <si>
    <t>-1434446630</t>
  </si>
  <si>
    <t>(6,5 + 75,0)*0,1*0,8</t>
  </si>
  <si>
    <t>871310320</t>
  </si>
  <si>
    <t>Montáž kanalizačního potrubí hladkého plnostěnného SN 12 z polypropylenu DN 150</t>
  </si>
  <si>
    <t>-1625188393</t>
  </si>
  <si>
    <t>https://podminky.urs.cz/item/CS_URS_2021_01/871310320</t>
  </si>
  <si>
    <t>6,5</t>
  </si>
  <si>
    <t>PPL.M1501</t>
  </si>
  <si>
    <t>979011360</t>
  </si>
  <si>
    <t>6,5*1,02 'Přepočtené koeficientem množství</t>
  </si>
  <si>
    <t>871350320</t>
  </si>
  <si>
    <t>Montáž kanalizačního potrubí hladkého plnostěnného SN 12 z polypropylenu DN 200</t>
  </si>
  <si>
    <t>-1795385463</t>
  </si>
  <si>
    <t>Montáž kanalizačního potrubí z plastů z polypropylenu PP hladkého plnostěnného SN 12 DN 200</t>
  </si>
  <si>
    <t>https://podminky.urs.cz/item/CS_URS_2021_01/871350320</t>
  </si>
  <si>
    <t>57,0 + 18,0</t>
  </si>
  <si>
    <t>28617026</t>
  </si>
  <si>
    <t>trubka kanalizační PP plnostěnná třívrstvá DN 200x1000mm SN12</t>
  </si>
  <si>
    <t>-1052976563</t>
  </si>
  <si>
    <t>75*1,02 'Přepočtené koeficientem množství</t>
  </si>
  <si>
    <t>892351111</t>
  </si>
  <si>
    <t>Tlaková zkouška vodou potrubí DN 150 nebo 200</t>
  </si>
  <si>
    <t>1701211499</t>
  </si>
  <si>
    <t>Tlakové zkoušky vodou na potrubí DN 150 nebo 200</t>
  </si>
  <si>
    <t>https://podminky.urs.cz/item/CS_URS_2022_01/892351111</t>
  </si>
  <si>
    <t>6,5+75,0</t>
  </si>
  <si>
    <t>892372111</t>
  </si>
  <si>
    <t>Zabezpečení konců potrubí DN do 300 při tlakových zkouškách vodou</t>
  </si>
  <si>
    <t>-832103403</t>
  </si>
  <si>
    <t>Tlakové zkoušky vodou zabezpečení konců potrubí při tlakových zkouškách DN do 300</t>
  </si>
  <si>
    <t>https://podminky.urs.cz/item/CS_URS_2022_01/892372111</t>
  </si>
  <si>
    <t>8948R01</t>
  </si>
  <si>
    <t>776853926</t>
  </si>
  <si>
    <t>894812316</t>
  </si>
  <si>
    <t>-1170753486</t>
  </si>
  <si>
    <t>https://podminky.urs.cz/item/CS_URS_2022_01/894812316</t>
  </si>
  <si>
    <t>894812339</t>
  </si>
  <si>
    <t>Příplatek k rourám revizní a čistící šachty z PP DN 600 za uříznutí šachtové roury</t>
  </si>
  <si>
    <t>-48680</t>
  </si>
  <si>
    <t>Revizní a čistící šachta z polypropylenu PP pro hladké trouby DN 600 Příplatek k cenám 2331 - 2334 za uříznutí šachtové roury</t>
  </si>
  <si>
    <t>https://podminky.urs.cz/item/CS_URS_2022_01/894812339</t>
  </si>
  <si>
    <t>998276101</t>
  </si>
  <si>
    <t>Přesun hmot pro trubní vedení z trub z plastických hmot otevřený výkop</t>
  </si>
  <si>
    <t>-593090183</t>
  </si>
  <si>
    <t>Přesun hmot pro trubní vedení hloubené z trub z plastických hmot nebo sklolaminátových pro vodovody nebo kanalizace v otevřeném výkopu dopravní vzdálenost do 15 m</t>
  </si>
  <si>
    <t>https://podminky.urs.cz/item/CS_URS_2022_01/998276101</t>
  </si>
  <si>
    <t>998276128</t>
  </si>
  <si>
    <t>Příplatek k přesunu hmot pro trubní vedení z trub z plastických hmot za zvětšený přesun přes 3000 do 5000 m</t>
  </si>
  <si>
    <t>-1573334554</t>
  </si>
  <si>
    <t>Přesun hmot pro trubní vedení hloubené z trub z plastických hmot nebo sklolaminátových Příplatek k cenám za zvětšený přesun přes vymezenou největší dopravní vzdálenost přes 3000 do 5000 m</t>
  </si>
  <si>
    <t>https://podminky.urs.cz/item/CS_URS_2022_01/998276128</t>
  </si>
  <si>
    <t>998276129</t>
  </si>
  <si>
    <t>Příplatek k přesunu hmot pro trubní vedení z trub z plastických hmot za zvětšený přesun ZKD 5000 m</t>
  </si>
  <si>
    <t>-1069426435</t>
  </si>
  <si>
    <t>Přesun hmot pro trubní vedení hloubené z trub z plastických hmot nebo sklolaminátových Příplatek k cenám za zvětšený přesun přes vymezenou největší dopravní vzdálenost za každých dalších i započatých 5000 m</t>
  </si>
  <si>
    <t>https://podminky.urs.cz/item/CS_URS_2022_01/998276129</t>
  </si>
  <si>
    <t>77,702*2 'Přepočtené koeficientem množství</t>
  </si>
  <si>
    <t>"vsakovací šachty" 3,10 + 3,175</t>
  </si>
  <si>
    <t>Trubka kanalizační SN 12 DN 150x1m PP</t>
  </si>
  <si>
    <t>Revizní a čistící šachta z PP typ DN 600/200 šachtové dno průtočné 30°, 60°, 90°, poklop BEGU D400</t>
  </si>
  <si>
    <t>Revizní a čistící šachta z polypropylenu PP pro hladké trouby DN 600 šachtové dno (DN šachty / DN trubního vedení) DN 600/200 průtočné 30°,60°,90°, poklop BEGU D400</t>
  </si>
  <si>
    <t>Vystrojení vsakovací šachty + provedení vrtu</t>
  </si>
  <si>
    <t>Položka obsahuje : 
Vystrojení vsakovací šachty - vsakovací vrt dle dokumentace
- D+M betonové dlaždice 300x300,
- D+M praný hrubzorný písek, tříděný štěrk, popř. kamenivo fr. 8-16
- D+M  tříděný štěrk, popř. kamenivo fr. 8-16 mm 
- D+M - PVC pažnice perforovaná pr. 125 mm
-  filtr na PVC pažnici
- vrtání do zeminypr. 160mm, vrtání do hl. 10,0m - délka vrtu 7,0m
- pažení, odstranění pažení 
- přesun hmot 
- vč. urovnání okolního terénu (případně zpevněných ploch) do původního stavu</t>
  </si>
  <si>
    <t>Poznámka k položce:
Kónusy a zákrytové desky patří mezi prefabrikáty vstupních šachet.
Zobrazit více
Uzavírají horní část kanalizační šachty a zmenšují ji na velikost vstupního otvoru. Na tento prvek se kladou vyrovnávací prstence či přímo poklopy. Kónusy jsou během výroby opatřeny ocelovým šachtovým stupadlem s plastovým povrchem a kapsovým stupadlem.</t>
  </si>
  <si>
    <t>Poznámka k položce:
Šachtové skruže patří mezi dílce s uniformním příčným průřezem kromě místa spojů.
Zobrazit více
Prvky mohou být osazeny dodatečným elastomerovým klínovým těsněním, které se vkládá do polodrážky na dříku prvku. Tento typ prvku vstupních šachet je vhodný k údržbě, revizi, odvzdušnění a větrání kanalizace. Skruže jsou opatřeny ocelovými stupadly s plastovým povrchem.</t>
  </si>
  <si>
    <t>Revizní šachta DN 200/200 výška do 2,4m ,  teleskopický poklop D400, včetně případného vyosení</t>
  </si>
  <si>
    <t>Zřízení vpusti kanalizační  uliční z betonových dílců typ UVB-50, v položce zahrnuto rovněž vlastní napojení přípojek in-situ vč. D+M potřebných kolen</t>
  </si>
  <si>
    <t>Revizní šachta z tvrdého PVC v otevřeném výkopu typ přímý (DN šachty/DN trubního vedení) DN 200/200, hloubka do 2400 mm
(vč. Teleskopického poklopu, manžety T200, prodloužení šachty DN200, šachtového dna DN200 s těsněním)</t>
  </si>
  <si>
    <t>Provizorní kryt z kameniva hrubého drceného  tl 250 mm</t>
  </si>
  <si>
    <t>Podklad nebo kryt z kameniva hrubého drceného fr. 16/63 s výplní fr. 8-16 mm s rozprostřením a zhutněním, po zhutnění tl. 250 mm</t>
  </si>
  <si>
    <t>krajník betonový silniční 500x250x80mm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</si>
</sst>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10"/>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color rgb="FFFFFFFF"/>
      <name val="Arial CE"/>
      <family val="2"/>
    </font>
    <font>
      <sz val="8"/>
      <color rgb="FF3366FF"/>
      <name val="Arial CE"/>
      <family val="2"/>
    </font>
    <font>
      <b/>
      <sz val="14"/>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9"/>
      <color rgb="FF0000FF"/>
      <name val="Arial CE"/>
      <family val="2"/>
    </font>
    <font>
      <i/>
      <sz val="8"/>
      <color rgb="FF0000FF"/>
      <name val="Arial CE"/>
      <family val="2"/>
    </font>
    <font>
      <sz val="7"/>
      <color rgb="FF979797"/>
      <name val="Arial CE"/>
      <family val="2"/>
    </font>
    <font>
      <i/>
      <u val="single"/>
      <sz val="7"/>
      <color rgb="FF979797"/>
      <name val="Calibri"/>
      <family val="2"/>
      <scheme val="minor"/>
    </font>
    <font>
      <i/>
      <sz val="7"/>
      <color rgb="FF969696"/>
      <name val="Arial CE"/>
      <family val="2"/>
    </font>
    <font>
      <u val="single"/>
      <sz val="11"/>
      <color theme="10"/>
      <name val="Calibri"/>
      <family val="2"/>
      <scheme val="minor"/>
    </font>
  </fonts>
  <fills count="5">
    <fill>
      <patternFill/>
    </fill>
    <fill>
      <patternFill patternType="gray125"/>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right style="hair">
        <color rgb="FF000000"/>
      </right>
      <top style="hair">
        <color rgb="FF000000"/>
      </top>
      <bottom style="hair">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223">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6"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7" fillId="0" borderId="5" xfId="0" applyFont="1" applyBorder="1" applyAlignment="1">
      <alignment horizontal="left" vertical="center"/>
    </xf>
    <xf numFmtId="0" fontId="0" fillId="0" borderId="5" xfId="0" applyFont="1" applyBorder="1" applyAlignment="1">
      <alignment vertical="center"/>
    </xf>
    <xf numFmtId="0" fontId="2" fillId="0" borderId="3" xfId="0" applyFont="1" applyBorder="1" applyAlignment="1">
      <alignment vertical="center"/>
    </xf>
    <xf numFmtId="0" fontId="0" fillId="2" borderId="0" xfId="0" applyFont="1" applyFill="1" applyAlignment="1">
      <alignment vertical="center"/>
    </xf>
    <xf numFmtId="0" fontId="5" fillId="2" borderId="6" xfId="0" applyFont="1" applyFill="1" applyBorder="1" applyAlignment="1">
      <alignment horizontal="left" vertical="center"/>
    </xf>
    <xf numFmtId="0" fontId="0" fillId="2" borderId="7" xfId="0" applyFont="1" applyFill="1" applyBorder="1" applyAlignment="1">
      <alignment vertical="center"/>
    </xf>
    <xf numFmtId="0" fontId="5" fillId="2" borderId="7" xfId="0" applyFont="1" applyFill="1" applyBorder="1" applyAlignment="1">
      <alignment horizontal="center" vertical="center"/>
    </xf>
    <xf numFmtId="0" fontId="0" fillId="0" borderId="3" xfId="0" applyBorder="1" applyAlignment="1">
      <alignment vertical="center"/>
    </xf>
    <xf numFmtId="0" fontId="19"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7"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3" borderId="7" xfId="0" applyFont="1" applyFill="1" applyBorder="1" applyAlignment="1">
      <alignment vertical="center"/>
    </xf>
    <xf numFmtId="0" fontId="22" fillId="3" borderId="0" xfId="0" applyFont="1" applyFill="1" applyAlignment="1">
      <alignment horizontal="center" vertical="center"/>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0" fillId="0" borderId="16"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4" fontId="24" fillId="0" borderId="0" xfId="0" applyNumberFormat="1" applyFont="1" applyAlignment="1">
      <alignment vertical="center"/>
    </xf>
    <xf numFmtId="0" fontId="5" fillId="0" borderId="0" xfId="0" applyFont="1" applyAlignment="1">
      <alignment horizontal="center" vertical="center"/>
    </xf>
    <xf numFmtId="4" fontId="20" fillId="0" borderId="17" xfId="0" applyNumberFormat="1" applyFont="1" applyBorder="1" applyAlignment="1">
      <alignment vertical="center"/>
    </xf>
    <xf numFmtId="4" fontId="20" fillId="0" borderId="0" xfId="0" applyNumberFormat="1" applyFont="1" applyBorder="1" applyAlignment="1">
      <alignment vertical="center"/>
    </xf>
    <xf numFmtId="166" fontId="20" fillId="0" borderId="0" xfId="0" applyNumberFormat="1" applyFont="1" applyBorder="1" applyAlignment="1">
      <alignment vertical="center"/>
    </xf>
    <xf numFmtId="4" fontId="20" fillId="0" borderId="12" xfId="0" applyNumberFormat="1" applyFont="1" applyBorder="1" applyAlignment="1">
      <alignment vertical="center"/>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4" fillId="0" borderId="0" xfId="0" applyFont="1" applyAlignment="1">
      <alignment horizontal="center" vertical="center"/>
    </xf>
    <xf numFmtId="4" fontId="29" fillId="0" borderId="17" xfId="0" applyNumberFormat="1" applyFont="1" applyBorder="1" applyAlignment="1">
      <alignment vertical="center"/>
    </xf>
    <xf numFmtId="4" fontId="29" fillId="0" borderId="0" xfId="0" applyNumberFormat="1" applyFont="1" applyBorder="1" applyAlignment="1">
      <alignment vertical="center"/>
    </xf>
    <xf numFmtId="166" fontId="29" fillId="0" borderId="0" xfId="0" applyNumberFormat="1" applyFont="1" applyBorder="1" applyAlignment="1">
      <alignment vertical="center"/>
    </xf>
    <xf numFmtId="4" fontId="29" fillId="0" borderId="12" xfId="0" applyNumberFormat="1" applyFont="1" applyBorder="1" applyAlignment="1">
      <alignment vertical="center"/>
    </xf>
    <xf numFmtId="0" fontId="6" fillId="0" borderId="0" xfId="0" applyFont="1" applyAlignment="1">
      <alignment horizontal="left" vertical="center"/>
    </xf>
    <xf numFmtId="4" fontId="29" fillId="0" borderId="18" xfId="0" applyNumberFormat="1" applyFont="1" applyBorder="1" applyAlignment="1">
      <alignment vertical="center"/>
    </xf>
    <xf numFmtId="4" fontId="29" fillId="0" borderId="19" xfId="0" applyNumberFormat="1" applyFont="1" applyBorder="1" applyAlignment="1">
      <alignment vertical="center"/>
    </xf>
    <xf numFmtId="166" fontId="29" fillId="0" borderId="19" xfId="0" applyNumberFormat="1" applyFont="1" applyBorder="1" applyAlignment="1">
      <alignment vertical="center"/>
    </xf>
    <xf numFmtId="4" fontId="29" fillId="0" borderId="20" xfId="0" applyNumberFormat="1" applyFont="1" applyBorder="1" applyAlignment="1">
      <alignment vertical="center"/>
    </xf>
    <xf numFmtId="0" fontId="0" fillId="3" borderId="0" xfId="0" applyFont="1" applyFill="1" applyAlignment="1">
      <alignment vertical="center"/>
    </xf>
    <xf numFmtId="0" fontId="22" fillId="3" borderId="0" xfId="0" applyFont="1" applyFill="1" applyAlignment="1">
      <alignment horizontal="left" vertical="center"/>
    </xf>
    <xf numFmtId="0" fontId="22" fillId="3" borderId="0" xfId="0" applyFont="1" applyFill="1" applyAlignment="1">
      <alignment horizontal="right" vertical="center"/>
    </xf>
    <xf numFmtId="0" fontId="30"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2" fillId="3" borderId="13"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22" fillId="3" borderId="15" xfId="0" applyFont="1" applyFill="1" applyBorder="1" applyAlignment="1">
      <alignment horizontal="center" vertical="center" wrapText="1"/>
    </xf>
    <xf numFmtId="0" fontId="22" fillId="3" borderId="0" xfId="0" applyFont="1" applyFill="1" applyAlignment="1">
      <alignment horizontal="center" vertical="center" wrapText="1"/>
    </xf>
    <xf numFmtId="0" fontId="0" fillId="0" borderId="3" xfId="0" applyBorder="1" applyAlignment="1">
      <alignment horizontal="center" vertical="center" wrapText="1"/>
    </xf>
    <xf numFmtId="4" fontId="24" fillId="0" borderId="0" xfId="0" applyNumberFormat="1" applyFont="1" applyAlignment="1">
      <alignment/>
    </xf>
    <xf numFmtId="166" fontId="31" fillId="0" borderId="10" xfId="0" applyNumberFormat="1" applyFont="1" applyBorder="1" applyAlignment="1">
      <alignment/>
    </xf>
    <xf numFmtId="166" fontId="31" fillId="0" borderId="11" xfId="0" applyNumberFormat="1" applyFont="1" applyBorder="1" applyAlignment="1">
      <alignment/>
    </xf>
    <xf numFmtId="4" fontId="32" fillId="0" borderId="0" xfId="0" applyNumberFormat="1" applyFont="1" applyAlignment="1">
      <alignment vertical="center"/>
    </xf>
    <xf numFmtId="0" fontId="8" fillId="0" borderId="3" xfId="0" applyFont="1" applyBorder="1" applyAlignment="1">
      <alignment/>
    </xf>
    <xf numFmtId="0" fontId="8" fillId="0" borderId="0" xfId="0" applyFont="1" applyAlignment="1">
      <alignment horizontal="left"/>
    </xf>
    <xf numFmtId="0" fontId="7" fillId="0" borderId="0" xfId="0" applyFont="1" applyAlignment="1">
      <alignment horizontal="left"/>
    </xf>
    <xf numFmtId="4" fontId="7" fillId="0" borderId="0" xfId="0" applyNumberFormat="1" applyFont="1" applyAlignment="1">
      <alignment/>
    </xf>
    <xf numFmtId="0" fontId="8" fillId="0" borderId="17" xfId="0" applyFont="1" applyBorder="1" applyAlignment="1">
      <alignment/>
    </xf>
    <xf numFmtId="0" fontId="8" fillId="0" borderId="0" xfId="0" applyFont="1" applyBorder="1" applyAlignment="1">
      <alignment/>
    </xf>
    <xf numFmtId="166" fontId="8" fillId="0" borderId="0" xfId="0" applyNumberFormat="1" applyFont="1" applyBorder="1" applyAlignment="1">
      <alignment/>
    </xf>
    <xf numFmtId="166" fontId="8" fillId="0" borderId="12" xfId="0" applyNumberFormat="1" applyFont="1" applyBorder="1" applyAlignment="1">
      <alignment/>
    </xf>
    <xf numFmtId="0" fontId="8" fillId="0" borderId="0" xfId="0" applyFont="1" applyAlignment="1">
      <alignment horizontal="center"/>
    </xf>
    <xf numFmtId="4" fontId="8" fillId="0" borderId="0" xfId="0" applyNumberFormat="1" applyFont="1" applyAlignment="1">
      <alignment vertical="center"/>
    </xf>
    <xf numFmtId="0" fontId="0" fillId="0" borderId="3" xfId="0" applyFont="1" applyBorder="1" applyAlignment="1" applyProtection="1">
      <alignment vertical="center"/>
      <protection locked="0"/>
    </xf>
    <xf numFmtId="0" fontId="22" fillId="0" borderId="21" xfId="0" applyFont="1" applyBorder="1" applyAlignment="1" applyProtection="1">
      <alignment horizontal="center" vertical="center"/>
      <protection locked="0"/>
    </xf>
    <xf numFmtId="49" fontId="22" fillId="0" borderId="21" xfId="0" applyNumberFormat="1" applyFont="1" applyBorder="1" applyAlignment="1" applyProtection="1">
      <alignment horizontal="left" vertical="center" wrapText="1"/>
      <protection locked="0"/>
    </xf>
    <xf numFmtId="0" fontId="22" fillId="0" borderId="21" xfId="0" applyFont="1" applyBorder="1" applyAlignment="1" applyProtection="1">
      <alignment horizontal="left" vertical="center" wrapText="1"/>
      <protection locked="0"/>
    </xf>
    <xf numFmtId="0" fontId="22" fillId="0" borderId="21" xfId="0" applyFont="1" applyBorder="1" applyAlignment="1" applyProtection="1">
      <alignment horizontal="center" vertical="center" wrapText="1"/>
      <protection locked="0"/>
    </xf>
    <xf numFmtId="167" fontId="22" fillId="0" borderId="21" xfId="0" applyNumberFormat="1" applyFont="1" applyBorder="1" applyAlignment="1" applyProtection="1">
      <alignment vertical="center"/>
      <protection locked="0"/>
    </xf>
    <xf numFmtId="4" fontId="22" fillId="0" borderId="21" xfId="0" applyNumberFormat="1" applyFont="1" applyBorder="1" applyAlignment="1" applyProtection="1">
      <alignment vertical="center"/>
      <protection locked="0"/>
    </xf>
    <xf numFmtId="0" fontId="0" fillId="0" borderId="21" xfId="0" applyFont="1" applyBorder="1" applyAlignment="1" applyProtection="1">
      <alignment vertical="center"/>
      <protection locked="0"/>
    </xf>
    <xf numFmtId="0" fontId="23" fillId="0" borderId="17" xfId="0" applyFont="1" applyBorder="1" applyAlignment="1">
      <alignment horizontal="left" vertical="center"/>
    </xf>
    <xf numFmtId="0" fontId="23" fillId="0" borderId="0" xfId="0" applyFont="1" applyBorder="1" applyAlignment="1">
      <alignment horizontal="center" vertical="center"/>
    </xf>
    <xf numFmtId="166" fontId="23" fillId="0" borderId="0" xfId="0" applyNumberFormat="1" applyFont="1" applyBorder="1" applyAlignment="1">
      <alignment vertical="center"/>
    </xf>
    <xf numFmtId="166" fontId="23" fillId="0" borderId="12" xfId="0" applyNumberFormat="1" applyFont="1" applyBorder="1" applyAlignment="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lignment horizontal="left" vertical="center"/>
    </xf>
    <xf numFmtId="0" fontId="34" fillId="0" borderId="0" xfId="0" applyFont="1" applyAlignment="1">
      <alignment horizontal="left" vertical="center" wrapText="1"/>
    </xf>
    <xf numFmtId="0" fontId="0" fillId="0" borderId="17" xfId="0" applyFont="1" applyBorder="1" applyAlignment="1">
      <alignment vertical="center"/>
    </xf>
    <xf numFmtId="0" fontId="0" fillId="0" borderId="0" xfId="0" applyBorder="1" applyAlignment="1">
      <alignment vertical="center"/>
    </xf>
    <xf numFmtId="0" fontId="35" fillId="0" borderId="21" xfId="0" applyFont="1" applyBorder="1" applyAlignment="1" applyProtection="1">
      <alignment horizontal="center" vertical="center"/>
      <protection locked="0"/>
    </xf>
    <xf numFmtId="49" fontId="35" fillId="0" borderId="21" xfId="0" applyNumberFormat="1" applyFont="1" applyBorder="1" applyAlignment="1" applyProtection="1">
      <alignment horizontal="left" vertical="center" wrapText="1"/>
      <protection locked="0"/>
    </xf>
    <xf numFmtId="0" fontId="35" fillId="0" borderId="21" xfId="0" applyFont="1" applyBorder="1" applyAlignment="1" applyProtection="1">
      <alignment horizontal="left" vertical="center" wrapText="1"/>
      <protection locked="0"/>
    </xf>
    <xf numFmtId="0" fontId="35" fillId="0" borderId="21" xfId="0" applyFont="1" applyBorder="1" applyAlignment="1" applyProtection="1">
      <alignment horizontal="center" vertical="center" wrapText="1"/>
      <protection locked="0"/>
    </xf>
    <xf numFmtId="167" fontId="35" fillId="0" borderId="21" xfId="0" applyNumberFormat="1" applyFont="1" applyBorder="1" applyAlignment="1" applyProtection="1">
      <alignment vertical="center"/>
      <protection locked="0"/>
    </xf>
    <xf numFmtId="4" fontId="35" fillId="0" borderId="21" xfId="0" applyNumberFormat="1" applyFont="1" applyBorder="1" applyAlignment="1" applyProtection="1">
      <alignment vertical="center"/>
      <protection locked="0"/>
    </xf>
    <xf numFmtId="0" fontId="36" fillId="0" borderId="21" xfId="0" applyFont="1" applyBorder="1" applyAlignment="1" applyProtection="1">
      <alignment vertical="center"/>
      <protection locked="0"/>
    </xf>
    <xf numFmtId="0" fontId="36" fillId="0" borderId="3" xfId="0" applyFont="1" applyBorder="1" applyAlignment="1">
      <alignment vertical="center"/>
    </xf>
    <xf numFmtId="0" fontId="35" fillId="0" borderId="17" xfId="0" applyFont="1" applyBorder="1" applyAlignment="1">
      <alignment horizontal="left" vertical="center"/>
    </xf>
    <xf numFmtId="0" fontId="35" fillId="0" borderId="0" xfId="0" applyFont="1" applyBorder="1" applyAlignment="1">
      <alignment horizontal="center" vertical="center"/>
    </xf>
    <xf numFmtId="0" fontId="9" fillId="0" borderId="3" xfId="0" applyFont="1" applyBorder="1" applyAlignment="1">
      <alignment vertical="center"/>
    </xf>
    <xf numFmtId="0" fontId="9" fillId="0" borderId="19" xfId="0" applyFont="1" applyBorder="1" applyAlignment="1">
      <alignment horizontal="left" vertical="center"/>
    </xf>
    <xf numFmtId="0" fontId="9" fillId="0" borderId="19" xfId="0" applyFont="1" applyBorder="1" applyAlignment="1">
      <alignment vertical="center"/>
    </xf>
    <xf numFmtId="4" fontId="9" fillId="0" borderId="19" xfId="0" applyNumberFormat="1" applyFont="1" applyBorder="1" applyAlignment="1">
      <alignment vertical="center"/>
    </xf>
    <xf numFmtId="0" fontId="9" fillId="0" borderId="0" xfId="0" applyFont="1" applyAlignment="1">
      <alignment horizontal="left"/>
    </xf>
    <xf numFmtId="4" fontId="9" fillId="0" borderId="0" xfId="0" applyNumberFormat="1" applyFont="1" applyAlignment="1">
      <alignment/>
    </xf>
    <xf numFmtId="0" fontId="37" fillId="0" borderId="0" xfId="0" applyFont="1" applyAlignment="1">
      <alignment horizontal="left" vertical="center"/>
    </xf>
    <xf numFmtId="0" fontId="38" fillId="0" borderId="0" xfId="20" applyFont="1" applyAlignment="1">
      <alignment vertical="center" wrapText="1"/>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17"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17"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17"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39" fillId="0" borderId="0" xfId="0" applyFont="1" applyAlignment="1">
      <alignment vertical="center" wrapText="1"/>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17" xfId="0" applyFont="1" applyBorder="1" applyAlignment="1">
      <alignment vertical="center"/>
    </xf>
    <xf numFmtId="0" fontId="13" fillId="0" borderId="0" xfId="0" applyFont="1" applyBorder="1" applyAlignment="1">
      <alignment vertical="center"/>
    </xf>
    <xf numFmtId="0" fontId="13" fillId="0" borderId="12" xfId="0" applyFont="1" applyBorder="1" applyAlignment="1">
      <alignment vertical="center"/>
    </xf>
    <xf numFmtId="0" fontId="0" fillId="0" borderId="0" xfId="0" applyFont="1" applyAlignment="1">
      <alignment vertical="center"/>
    </xf>
    <xf numFmtId="0" fontId="15" fillId="4" borderId="0" xfId="0" applyFont="1" applyFill="1" applyAlignment="1">
      <alignment horizontal="center" vertical="center"/>
    </xf>
    <xf numFmtId="0" fontId="0" fillId="0" borderId="0" xfId="0"/>
    <xf numFmtId="4" fontId="28" fillId="0" borderId="0" xfId="0" applyNumberFormat="1" applyFont="1" applyAlignment="1">
      <alignment vertical="center"/>
    </xf>
    <xf numFmtId="0" fontId="28" fillId="0" borderId="0" xfId="0" applyFont="1" applyAlignment="1">
      <alignment vertical="center"/>
    </xf>
    <xf numFmtId="0" fontId="27"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0" fillId="0" borderId="16" xfId="0" applyFont="1" applyBorder="1" applyAlignment="1">
      <alignment horizontal="center" vertical="center"/>
    </xf>
    <xf numFmtId="0" fontId="20" fillId="0" borderId="10" xfId="0" applyFont="1" applyBorder="1" applyAlignment="1">
      <alignment horizontal="left" vertical="center"/>
    </xf>
    <xf numFmtId="0" fontId="21" fillId="0" borderId="17" xfId="0" applyFont="1" applyBorder="1" applyAlignment="1">
      <alignment horizontal="left" vertical="center"/>
    </xf>
    <xf numFmtId="0" fontId="21" fillId="0" borderId="0" xfId="0" applyFont="1" applyBorder="1" applyAlignment="1">
      <alignment horizontal="left" vertical="center"/>
    </xf>
    <xf numFmtId="4" fontId="18"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0" fontId="5" fillId="2" borderId="7" xfId="0" applyFont="1" applyFill="1" applyBorder="1" applyAlignment="1">
      <alignment horizontal="left" vertical="center"/>
    </xf>
    <xf numFmtId="0" fontId="0" fillId="2" borderId="7" xfId="0" applyFont="1" applyFill="1" applyBorder="1" applyAlignment="1">
      <alignment vertical="center"/>
    </xf>
    <xf numFmtId="4" fontId="5" fillId="2" borderId="7" xfId="0" applyNumberFormat="1" applyFont="1" applyFill="1" applyBorder="1" applyAlignment="1">
      <alignment vertical="center"/>
    </xf>
    <xf numFmtId="0" fontId="0" fillId="2" borderId="22" xfId="0" applyFont="1" applyFill="1" applyBorder="1" applyAlignment="1">
      <alignment vertical="center"/>
    </xf>
    <xf numFmtId="0" fontId="22" fillId="3" borderId="6" xfId="0" applyFont="1" applyFill="1" applyBorder="1" applyAlignment="1">
      <alignment horizontal="center" vertical="center"/>
    </xf>
    <xf numFmtId="0" fontId="22" fillId="3" borderId="7" xfId="0" applyFont="1" applyFill="1" applyBorder="1" applyAlignment="1">
      <alignment horizontal="left" vertical="center"/>
    </xf>
    <xf numFmtId="0" fontId="22" fillId="3" borderId="7" xfId="0" applyFont="1" applyFill="1" applyBorder="1" applyAlignment="1">
      <alignment horizontal="center" vertical="center"/>
    </xf>
    <xf numFmtId="0" fontId="22" fillId="3" borderId="7" xfId="0" applyFont="1" applyFill="1" applyBorder="1" applyAlignment="1">
      <alignment horizontal="right" vertical="center"/>
    </xf>
    <xf numFmtId="0" fontId="22" fillId="3" borderId="22" xfId="0" applyFont="1" applyFill="1" applyBorder="1" applyAlignment="1">
      <alignment horizontal="left" vertical="center"/>
    </xf>
    <xf numFmtId="4" fontId="24" fillId="0" borderId="0" xfId="0" applyNumberFormat="1" applyFont="1" applyAlignment="1">
      <alignment horizontal="right" vertical="center"/>
    </xf>
    <xf numFmtId="4" fontId="24" fillId="0" borderId="0" xfId="0" applyNumberFormat="1" applyFont="1" applyAlignment="1">
      <alignment vertical="center"/>
    </xf>
    <xf numFmtId="0" fontId="3" fillId="0" borderId="0" xfId="0" applyFont="1" applyAlignment="1">
      <alignment horizontal="left" vertical="center"/>
    </xf>
    <xf numFmtId="0" fontId="4" fillId="0" borderId="0" xfId="0" applyFont="1" applyAlignment="1">
      <alignment horizontal="left" vertical="top" wrapText="1"/>
    </xf>
    <xf numFmtId="0" fontId="3" fillId="0" borderId="0" xfId="0" applyFont="1" applyAlignment="1">
      <alignment horizontal="left" vertical="center" wrapText="1"/>
    </xf>
    <xf numFmtId="4" fontId="17"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0" fontId="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1_01/113106123" TargetMode="External" /><Relationship Id="rId2" Type="http://schemas.openxmlformats.org/officeDocument/2006/relationships/hyperlink" Target="https://podminky.urs.cz/item/CS_URS_2022_01/113106171" TargetMode="External" /><Relationship Id="rId3" Type="http://schemas.openxmlformats.org/officeDocument/2006/relationships/hyperlink" Target="https://podminky.urs.cz/item/CS_URS_2021_01/113107143" TargetMode="External" /><Relationship Id="rId4" Type="http://schemas.openxmlformats.org/officeDocument/2006/relationships/hyperlink" Target="https://podminky.urs.cz/item/CS_URS_2021_01/113107312" TargetMode="External" /><Relationship Id="rId5" Type="http://schemas.openxmlformats.org/officeDocument/2006/relationships/hyperlink" Target="https://podminky.urs.cz/item/CS_URS_2021_01/113107323" TargetMode="External" /><Relationship Id="rId6" Type="http://schemas.openxmlformats.org/officeDocument/2006/relationships/hyperlink" Target="https://podminky.urs.cz/item/CS_URS_2022_01/113202111" TargetMode="External" /><Relationship Id="rId7" Type="http://schemas.openxmlformats.org/officeDocument/2006/relationships/hyperlink" Target="https://podminky.urs.cz/item/CS_URS_2021_01/121103111" TargetMode="External" /><Relationship Id="rId8" Type="http://schemas.openxmlformats.org/officeDocument/2006/relationships/hyperlink" Target="https://podminky.urs.cz/item/CS_URS_2021_01/122211101" TargetMode="External" /><Relationship Id="rId9" Type="http://schemas.openxmlformats.org/officeDocument/2006/relationships/hyperlink" Target="https://podminky.urs.cz/item/CS_URS_2021_01/122251103" TargetMode="External" /><Relationship Id="rId10" Type="http://schemas.openxmlformats.org/officeDocument/2006/relationships/hyperlink" Target="https://podminky.urs.cz/item/CS_URS_2021_01/132212111" TargetMode="External" /><Relationship Id="rId11" Type="http://schemas.openxmlformats.org/officeDocument/2006/relationships/hyperlink" Target="https://podminky.urs.cz/item/CS_URS_2021_01/133212011" TargetMode="External" /><Relationship Id="rId12" Type="http://schemas.openxmlformats.org/officeDocument/2006/relationships/hyperlink" Target="https://podminky.urs.cz/item/CS_URS_2021_01/151101101" TargetMode="External" /><Relationship Id="rId13" Type="http://schemas.openxmlformats.org/officeDocument/2006/relationships/hyperlink" Target="https://podminky.urs.cz/item/CS_URS_2021_01/151101111" TargetMode="External" /><Relationship Id="rId14" Type="http://schemas.openxmlformats.org/officeDocument/2006/relationships/hyperlink" Target="https://podminky.urs.cz/item/CS_URS_2021_01/162351103" TargetMode="External" /><Relationship Id="rId15" Type="http://schemas.openxmlformats.org/officeDocument/2006/relationships/hyperlink" Target="https://podminky.urs.cz/item/CS_URS_2022_01/162751117" TargetMode="External" /><Relationship Id="rId16" Type="http://schemas.openxmlformats.org/officeDocument/2006/relationships/hyperlink" Target="https://podminky.urs.cz/item/CS_URS_2021_01/162751119" TargetMode="External" /><Relationship Id="rId17" Type="http://schemas.openxmlformats.org/officeDocument/2006/relationships/hyperlink" Target="https://podminky.urs.cz/item/CS_URS_2022_01/167151101" TargetMode="External" /><Relationship Id="rId18" Type="http://schemas.openxmlformats.org/officeDocument/2006/relationships/hyperlink" Target="https://podminky.urs.cz/item/CS_URS_2021_01/171151112" TargetMode="External" /><Relationship Id="rId19" Type="http://schemas.openxmlformats.org/officeDocument/2006/relationships/hyperlink" Target="https://podminky.urs.cz/item/CS_URS_2021_01/171201231" TargetMode="External" /><Relationship Id="rId20" Type="http://schemas.openxmlformats.org/officeDocument/2006/relationships/hyperlink" Target="https://podminky.urs.cz/item/CS_URS_2022_01/175151101" TargetMode="External" /><Relationship Id="rId21" Type="http://schemas.openxmlformats.org/officeDocument/2006/relationships/hyperlink" Target="https://podminky.urs.cz/item/CS_URS_2021_01/213141111" TargetMode="External" /><Relationship Id="rId22" Type="http://schemas.openxmlformats.org/officeDocument/2006/relationships/hyperlink" Target="https://podminky.urs.cz/item/CS_URS_2021_01/564871111" TargetMode="External" /><Relationship Id="rId23" Type="http://schemas.openxmlformats.org/officeDocument/2006/relationships/hyperlink" Target="https://podminky.urs.cz/item/CS_URS_2021_01/564871116" TargetMode="External" /><Relationship Id="rId24" Type="http://schemas.openxmlformats.org/officeDocument/2006/relationships/hyperlink" Target="https://podminky.urs.cz/item/CS_URS_2022_01/596211110" TargetMode="External" /><Relationship Id="rId25" Type="http://schemas.openxmlformats.org/officeDocument/2006/relationships/hyperlink" Target="https://podminky.urs.cz/item/CS_URS_2022_01/596211114" TargetMode="External" /><Relationship Id="rId26" Type="http://schemas.openxmlformats.org/officeDocument/2006/relationships/hyperlink" Target="https://podminky.urs.cz/item/CS_URS_2022_01/596212210" TargetMode="External" /><Relationship Id="rId27" Type="http://schemas.openxmlformats.org/officeDocument/2006/relationships/hyperlink" Target="https://podminky.urs.cz/item/CS_URS_2022_01/596212214" TargetMode="External" /><Relationship Id="rId28" Type="http://schemas.openxmlformats.org/officeDocument/2006/relationships/hyperlink" Target="https://podminky.urs.cz/item/CS_URS_2021_01/871315231" TargetMode="External" /><Relationship Id="rId29" Type="http://schemas.openxmlformats.org/officeDocument/2006/relationships/hyperlink" Target="https://podminky.urs.cz/item/CS_URS_2021_01/451573111" TargetMode="External" /><Relationship Id="rId30" Type="http://schemas.openxmlformats.org/officeDocument/2006/relationships/hyperlink" Target="https://podminky.urs.cz/item/CS_URS_2021_01/895941311" TargetMode="External" /><Relationship Id="rId31" Type="http://schemas.openxmlformats.org/officeDocument/2006/relationships/hyperlink" Target="https://podminky.urs.cz/item/CS_URS_2021_01/914111121" TargetMode="External" /><Relationship Id="rId32" Type="http://schemas.openxmlformats.org/officeDocument/2006/relationships/hyperlink" Target="https://podminky.urs.cz/item/CS_URS_2021_01/914511111" TargetMode="External" /><Relationship Id="rId33" Type="http://schemas.openxmlformats.org/officeDocument/2006/relationships/hyperlink" Target="https://podminky.urs.cz/item/CS_URS_2022_01/916131213" TargetMode="External" /><Relationship Id="rId34" Type="http://schemas.openxmlformats.org/officeDocument/2006/relationships/hyperlink" Target="https://podminky.urs.cz/item/CS_URS_2022_01/916132113" TargetMode="External" /><Relationship Id="rId35" Type="http://schemas.openxmlformats.org/officeDocument/2006/relationships/hyperlink" Target="https://podminky.urs.cz/item/CS_URS_2022_01/916231213" TargetMode="External" /><Relationship Id="rId36" Type="http://schemas.openxmlformats.org/officeDocument/2006/relationships/hyperlink" Target="https://podminky.urs.cz/item/CS_URS_2022_01/916991121" TargetMode="External" /><Relationship Id="rId37" Type="http://schemas.openxmlformats.org/officeDocument/2006/relationships/hyperlink" Target="https://podminky.urs.cz/item/CS_URS_2021_01/919735113" TargetMode="External" /><Relationship Id="rId38" Type="http://schemas.openxmlformats.org/officeDocument/2006/relationships/hyperlink" Target="https://podminky.urs.cz/item/CS_URS_2021_01/966006211" TargetMode="External" /><Relationship Id="rId39" Type="http://schemas.openxmlformats.org/officeDocument/2006/relationships/hyperlink" Target="https://podminky.urs.cz/item/CS_URS_2021_01/966006221" TargetMode="External" /><Relationship Id="rId40" Type="http://schemas.openxmlformats.org/officeDocument/2006/relationships/hyperlink" Target="https://podminky.urs.cz/item/CS_URS_2022_01/997221551" TargetMode="External" /><Relationship Id="rId41" Type="http://schemas.openxmlformats.org/officeDocument/2006/relationships/hyperlink" Target="https://podminky.urs.cz/item/CS_URS_2022_01/997221559" TargetMode="External" /><Relationship Id="rId42" Type="http://schemas.openxmlformats.org/officeDocument/2006/relationships/hyperlink" Target="https://podminky.urs.cz/item/CS_URS_2022_01/997221561" TargetMode="External" /><Relationship Id="rId43" Type="http://schemas.openxmlformats.org/officeDocument/2006/relationships/hyperlink" Target="https://podminky.urs.cz/item/CS_URS_2022_01/997221569" TargetMode="External" /><Relationship Id="rId44" Type="http://schemas.openxmlformats.org/officeDocument/2006/relationships/hyperlink" Target="https://podminky.urs.cz/item/CS_URS_2022_01/997221611" TargetMode="External" /><Relationship Id="rId45" Type="http://schemas.openxmlformats.org/officeDocument/2006/relationships/hyperlink" Target="https://podminky.urs.cz/item/CS_URS_2022_01/997221861" TargetMode="External" /><Relationship Id="rId46" Type="http://schemas.openxmlformats.org/officeDocument/2006/relationships/hyperlink" Target="https://podminky.urs.cz/item/CS_URS_2022_01/997221875" TargetMode="External" /><Relationship Id="rId47" Type="http://schemas.openxmlformats.org/officeDocument/2006/relationships/hyperlink" Target="https://podminky.urs.cz/item/CS_URS_2021_01/998223011" TargetMode="External" /><Relationship Id="rId48" Type="http://schemas.openxmlformats.org/officeDocument/2006/relationships/hyperlink" Target="https://podminky.urs.cz/item/CS_URS_2021_01/998223094" TargetMode="External" /><Relationship Id="rId49" Type="http://schemas.openxmlformats.org/officeDocument/2006/relationships/hyperlink" Target="https://podminky.urs.cz/item/CS_URS_2021_01/998223095" TargetMode="External" /><Relationship Id="rId5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1_01/132312111" TargetMode="External" /><Relationship Id="rId2" Type="http://schemas.openxmlformats.org/officeDocument/2006/relationships/hyperlink" Target="https://podminky.urs.cz/item/CS_URS_2021_01/132354102" TargetMode="External" /><Relationship Id="rId3" Type="http://schemas.openxmlformats.org/officeDocument/2006/relationships/hyperlink" Target="https://podminky.urs.cz/item/CS_URS_2021_01/133254101" TargetMode="External" /><Relationship Id="rId4" Type="http://schemas.openxmlformats.org/officeDocument/2006/relationships/hyperlink" Target="https://podminky.urs.cz/item/CS_URS_2021_01/151101101" TargetMode="External" /><Relationship Id="rId5" Type="http://schemas.openxmlformats.org/officeDocument/2006/relationships/hyperlink" Target="https://podminky.urs.cz/item/CS_URS_2021_01/151101102" TargetMode="External" /><Relationship Id="rId6" Type="http://schemas.openxmlformats.org/officeDocument/2006/relationships/hyperlink" Target="https://podminky.urs.cz/item/CS_URS_2021_01/151101111" TargetMode="External" /><Relationship Id="rId7" Type="http://schemas.openxmlformats.org/officeDocument/2006/relationships/hyperlink" Target="https://podminky.urs.cz/item/CS_URS_2021_01/151101112" TargetMode="External" /><Relationship Id="rId8" Type="http://schemas.openxmlformats.org/officeDocument/2006/relationships/hyperlink" Target="https://podminky.urs.cz/item/CS_URS_2021_01/162351103" TargetMode="External" /><Relationship Id="rId9" Type="http://schemas.openxmlformats.org/officeDocument/2006/relationships/hyperlink" Target="https://podminky.urs.cz/item/CS_URS_2022_01/162751117" TargetMode="External" /><Relationship Id="rId10" Type="http://schemas.openxmlformats.org/officeDocument/2006/relationships/hyperlink" Target="https://podminky.urs.cz/item/CS_URS_2021_01/162751119" TargetMode="External" /><Relationship Id="rId11" Type="http://schemas.openxmlformats.org/officeDocument/2006/relationships/hyperlink" Target="https://podminky.urs.cz/item/CS_URS_2022_01/167151101" TargetMode="External" /><Relationship Id="rId12" Type="http://schemas.openxmlformats.org/officeDocument/2006/relationships/hyperlink" Target="https://podminky.urs.cz/item/CS_URS_2021_01/171201231" TargetMode="External" /><Relationship Id="rId13" Type="http://schemas.openxmlformats.org/officeDocument/2006/relationships/hyperlink" Target="https://podminky.urs.cz/item/CS_URS_2022_01/175151101" TargetMode="External" /><Relationship Id="rId14" Type="http://schemas.openxmlformats.org/officeDocument/2006/relationships/hyperlink" Target="https://podminky.urs.cz/item/CS_URS_2022_01/242111113" TargetMode="External" /><Relationship Id="rId15" Type="http://schemas.openxmlformats.org/officeDocument/2006/relationships/hyperlink" Target="https://podminky.urs.cz/item/CS_URS_2021_01/451573111" TargetMode="External" /><Relationship Id="rId16" Type="http://schemas.openxmlformats.org/officeDocument/2006/relationships/hyperlink" Target="https://podminky.urs.cz/item/CS_URS_2021_01/871310320" TargetMode="External" /><Relationship Id="rId17" Type="http://schemas.openxmlformats.org/officeDocument/2006/relationships/hyperlink" Target="https://podminky.urs.cz/item/CS_URS_2021_01/871350320" TargetMode="External" /><Relationship Id="rId18" Type="http://schemas.openxmlformats.org/officeDocument/2006/relationships/hyperlink" Target="https://podminky.urs.cz/item/CS_URS_2022_01/892351111" TargetMode="External" /><Relationship Id="rId19" Type="http://schemas.openxmlformats.org/officeDocument/2006/relationships/hyperlink" Target="https://podminky.urs.cz/item/CS_URS_2022_01/892372111" TargetMode="External" /><Relationship Id="rId20" Type="http://schemas.openxmlformats.org/officeDocument/2006/relationships/hyperlink" Target="https://podminky.urs.cz/item/CS_URS_2022_01/894812339" TargetMode="External" /><Relationship Id="rId21" Type="http://schemas.openxmlformats.org/officeDocument/2006/relationships/hyperlink" Target="https://podminky.urs.cz/item/CS_URS_2022_01/998276128" TargetMode="External" /><Relationship Id="rId22" Type="http://schemas.openxmlformats.org/officeDocument/2006/relationships/hyperlink" Target="https://podminky.urs.cz/item/CS_URS_2022_01/998276129" TargetMode="External" /><Relationship Id="rId23" Type="http://schemas.openxmlformats.org/officeDocument/2006/relationships/hyperlink" Target="https://podminky.urs.cz/item/CS_URS_2022_01/998276101" TargetMode="External" /><Relationship Id="rId2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99"/>
  <sheetViews>
    <sheetView showGridLines="0" showZeros="0" view="pageBreakPreview" zoomScale="85" zoomScaleSheetLayoutView="85" workbookViewId="0" topLeftCell="A19">
      <selection activeCell="BE38" sqref="BE38"/>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1</v>
      </c>
      <c r="BT1" s="16" t="s">
        <v>3</v>
      </c>
      <c r="BU1" s="16" t="s">
        <v>3</v>
      </c>
      <c r="BV1" s="16" t="s">
        <v>4</v>
      </c>
    </row>
    <row r="2" spans="44:72" s="1" customFormat="1" ht="36.95" customHeight="1">
      <c r="AR2" s="186" t="s">
        <v>5</v>
      </c>
      <c r="AS2" s="187"/>
      <c r="AT2" s="187"/>
      <c r="AU2" s="187"/>
      <c r="AV2" s="187"/>
      <c r="AW2" s="187"/>
      <c r="AX2" s="187"/>
      <c r="AY2" s="187"/>
      <c r="AZ2" s="187"/>
      <c r="BA2" s="187"/>
      <c r="BB2" s="187"/>
      <c r="BC2" s="187"/>
      <c r="BD2" s="187"/>
      <c r="BE2" s="187"/>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0"/>
      <c r="D4" s="21" t="s">
        <v>9</v>
      </c>
      <c r="AR4" s="20"/>
      <c r="AS4" s="22" t="s">
        <v>10</v>
      </c>
      <c r="BS4" s="17" t="s">
        <v>11</v>
      </c>
    </row>
    <row r="5" spans="2:71" s="1" customFormat="1" ht="12" customHeight="1">
      <c r="B5" s="20"/>
      <c r="D5" s="23" t="s">
        <v>12</v>
      </c>
      <c r="K5" s="214"/>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R5" s="20"/>
      <c r="BS5" s="17" t="s">
        <v>6</v>
      </c>
    </row>
    <row r="6" spans="2:71" s="1" customFormat="1" ht="36.95" customHeight="1">
      <c r="B6" s="20"/>
      <c r="D6" s="25" t="s">
        <v>14</v>
      </c>
      <c r="K6" s="215" t="s">
        <v>15</v>
      </c>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R6" s="20"/>
      <c r="BS6" s="17" t="s">
        <v>6</v>
      </c>
    </row>
    <row r="7" spans="2:71" s="1" customFormat="1" ht="12" customHeight="1">
      <c r="B7" s="20"/>
      <c r="D7" s="26" t="s">
        <v>16</v>
      </c>
      <c r="K7" s="24" t="s">
        <v>1</v>
      </c>
      <c r="AK7" s="26" t="s">
        <v>17</v>
      </c>
      <c r="AN7" s="24" t="s">
        <v>1</v>
      </c>
      <c r="AR7" s="20"/>
      <c r="BS7" s="17" t="s">
        <v>6</v>
      </c>
    </row>
    <row r="8" spans="2:71" s="1" customFormat="1" ht="12" customHeight="1">
      <c r="B8" s="20"/>
      <c r="D8" s="26" t="s">
        <v>18</v>
      </c>
      <c r="K8" s="24" t="s">
        <v>19</v>
      </c>
      <c r="AK8" s="26" t="s">
        <v>20</v>
      </c>
      <c r="AN8" s="24"/>
      <c r="AR8" s="20"/>
      <c r="BS8" s="17" t="s">
        <v>6</v>
      </c>
    </row>
    <row r="9" spans="2:71" s="1" customFormat="1" ht="14.45" customHeight="1">
      <c r="B9" s="20"/>
      <c r="AR9" s="20"/>
      <c r="BS9" s="17" t="s">
        <v>6</v>
      </c>
    </row>
    <row r="10" spans="2:71" s="1" customFormat="1" ht="12" customHeight="1">
      <c r="B10" s="20"/>
      <c r="D10" s="26" t="s">
        <v>21</v>
      </c>
      <c r="AK10" s="26" t="s">
        <v>22</v>
      </c>
      <c r="AN10" s="24" t="s">
        <v>1</v>
      </c>
      <c r="AR10" s="20"/>
      <c r="BS10" s="17" t="s">
        <v>6</v>
      </c>
    </row>
    <row r="11" spans="2:71" s="1" customFormat="1" ht="18.4" customHeight="1">
      <c r="B11" s="20"/>
      <c r="E11" s="24" t="s">
        <v>19</v>
      </c>
      <c r="AK11" s="26" t="s">
        <v>23</v>
      </c>
      <c r="AN11" s="24" t="s">
        <v>1</v>
      </c>
      <c r="AR11" s="20"/>
      <c r="BS11" s="17" t="s">
        <v>6</v>
      </c>
    </row>
    <row r="12" spans="2:71" s="1" customFormat="1" ht="6.95" customHeight="1">
      <c r="B12" s="20"/>
      <c r="AR12" s="20"/>
      <c r="BS12" s="17" t="s">
        <v>6</v>
      </c>
    </row>
    <row r="13" spans="2:71" s="1" customFormat="1" ht="12" customHeight="1">
      <c r="B13" s="20"/>
      <c r="D13" s="26" t="s">
        <v>24</v>
      </c>
      <c r="AK13" s="26" t="s">
        <v>22</v>
      </c>
      <c r="AN13" s="24" t="s">
        <v>1</v>
      </c>
      <c r="AR13" s="20"/>
      <c r="BS13" s="17" t="s">
        <v>6</v>
      </c>
    </row>
    <row r="14" spans="2:71" ht="12.75">
      <c r="B14" s="20"/>
      <c r="E14" s="24" t="s">
        <v>19</v>
      </c>
      <c r="AK14" s="26" t="s">
        <v>23</v>
      </c>
      <c r="AN14" s="24" t="s">
        <v>1</v>
      </c>
      <c r="AR14" s="20"/>
      <c r="BS14" s="17" t="s">
        <v>6</v>
      </c>
    </row>
    <row r="15" spans="2:71" s="1" customFormat="1" ht="6.95" customHeight="1">
      <c r="B15" s="20"/>
      <c r="AR15" s="20"/>
      <c r="BS15" s="17" t="s">
        <v>3</v>
      </c>
    </row>
    <row r="16" spans="2:71" s="1" customFormat="1" ht="12" customHeight="1">
      <c r="B16" s="20"/>
      <c r="D16" s="26" t="s">
        <v>25</v>
      </c>
      <c r="AK16" s="26" t="s">
        <v>22</v>
      </c>
      <c r="AN16" s="24" t="s">
        <v>1</v>
      </c>
      <c r="AR16" s="20"/>
      <c r="BS16" s="17" t="s">
        <v>3</v>
      </c>
    </row>
    <row r="17" spans="2:71" s="1" customFormat="1" ht="18.4" customHeight="1">
      <c r="B17" s="20"/>
      <c r="E17" s="24" t="s">
        <v>19</v>
      </c>
      <c r="AK17" s="26" t="s">
        <v>23</v>
      </c>
      <c r="AN17" s="24" t="s">
        <v>1</v>
      </c>
      <c r="AR17" s="20"/>
      <c r="BS17" s="17" t="s">
        <v>26</v>
      </c>
    </row>
    <row r="18" spans="2:71" s="1" customFormat="1" ht="6.95" customHeight="1">
      <c r="B18" s="20"/>
      <c r="AR18" s="20"/>
      <c r="BS18" s="17" t="s">
        <v>6</v>
      </c>
    </row>
    <row r="19" spans="2:71" s="1" customFormat="1" ht="12" customHeight="1">
      <c r="B19" s="20"/>
      <c r="D19" s="26" t="s">
        <v>27</v>
      </c>
      <c r="AK19" s="26" t="s">
        <v>22</v>
      </c>
      <c r="AN19" s="24" t="s">
        <v>1</v>
      </c>
      <c r="AR19" s="20"/>
      <c r="BS19" s="17" t="s">
        <v>6</v>
      </c>
    </row>
    <row r="20" spans="2:71" s="1" customFormat="1" ht="18.4" customHeight="1">
      <c r="B20" s="20"/>
      <c r="E20" s="24" t="s">
        <v>19</v>
      </c>
      <c r="AK20" s="26" t="s">
        <v>23</v>
      </c>
      <c r="AN20" s="24" t="s">
        <v>1</v>
      </c>
      <c r="AR20" s="20"/>
      <c r="BS20" s="17" t="s">
        <v>26</v>
      </c>
    </row>
    <row r="21" spans="2:44" s="1" customFormat="1" ht="6.95" customHeight="1">
      <c r="B21" s="20"/>
      <c r="AR21" s="20"/>
    </row>
    <row r="22" spans="2:44" s="1" customFormat="1" ht="12" customHeight="1">
      <c r="B22" s="20"/>
      <c r="D22" s="26" t="s">
        <v>28</v>
      </c>
      <c r="AR22" s="20"/>
    </row>
    <row r="23" spans="2:44" s="1" customFormat="1" ht="16.5" customHeight="1">
      <c r="B23" s="20"/>
      <c r="E23" s="216" t="s">
        <v>1</v>
      </c>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R23" s="20"/>
    </row>
    <row r="24" spans="2:44" s="1" customFormat="1" ht="6.95" customHeight="1">
      <c r="B24" s="20"/>
      <c r="AR24" s="20"/>
    </row>
    <row r="25" spans="2:44" s="1" customFormat="1" ht="6.95" customHeight="1">
      <c r="B25" s="20"/>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R25" s="20"/>
    </row>
    <row r="26" spans="1:57" s="2" customFormat="1" ht="25.9" customHeight="1">
      <c r="A26" s="29"/>
      <c r="B26" s="30"/>
      <c r="C26" s="29"/>
      <c r="D26" s="31" t="s">
        <v>29</v>
      </c>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217">
        <f>ROUND(AG94,2)</f>
        <v>0</v>
      </c>
      <c r="AL26" s="218"/>
      <c r="AM26" s="218"/>
      <c r="AN26" s="218"/>
      <c r="AO26" s="218"/>
      <c r="AP26" s="29"/>
      <c r="AQ26" s="29"/>
      <c r="AR26" s="30"/>
      <c r="BE26" s="29"/>
    </row>
    <row r="27" spans="1:57" s="2" customFormat="1" ht="6.95" customHeight="1">
      <c r="A27" s="29"/>
      <c r="B27" s="30"/>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30"/>
      <c r="BE27" s="29"/>
    </row>
    <row r="28" spans="1:57" s="2" customFormat="1" ht="12.75">
      <c r="A28" s="29"/>
      <c r="B28" s="30"/>
      <c r="C28" s="29"/>
      <c r="D28" s="29"/>
      <c r="E28" s="29"/>
      <c r="F28" s="29"/>
      <c r="G28" s="29"/>
      <c r="H28" s="29"/>
      <c r="I28" s="29"/>
      <c r="J28" s="29"/>
      <c r="K28" s="29"/>
      <c r="L28" s="219" t="s">
        <v>30</v>
      </c>
      <c r="M28" s="219"/>
      <c r="N28" s="219"/>
      <c r="O28" s="219"/>
      <c r="P28" s="219"/>
      <c r="Q28" s="29"/>
      <c r="R28" s="29"/>
      <c r="S28" s="29"/>
      <c r="T28" s="29"/>
      <c r="U28" s="29"/>
      <c r="V28" s="29"/>
      <c r="W28" s="219" t="s">
        <v>31</v>
      </c>
      <c r="X28" s="219"/>
      <c r="Y28" s="219"/>
      <c r="Z28" s="219"/>
      <c r="AA28" s="219"/>
      <c r="AB28" s="219"/>
      <c r="AC28" s="219"/>
      <c r="AD28" s="219"/>
      <c r="AE28" s="219"/>
      <c r="AF28" s="29"/>
      <c r="AG28" s="29"/>
      <c r="AH28" s="29"/>
      <c r="AI28" s="29"/>
      <c r="AJ28" s="29"/>
      <c r="AK28" s="219" t="s">
        <v>32</v>
      </c>
      <c r="AL28" s="219"/>
      <c r="AM28" s="219"/>
      <c r="AN28" s="219"/>
      <c r="AO28" s="219"/>
      <c r="AP28" s="29"/>
      <c r="AQ28" s="29"/>
      <c r="AR28" s="30"/>
      <c r="BE28" s="29"/>
    </row>
    <row r="29" spans="2:44" s="3" customFormat="1" ht="14.45" customHeight="1">
      <c r="B29" s="33"/>
      <c r="D29" s="26" t="s">
        <v>33</v>
      </c>
      <c r="F29" s="26" t="s">
        <v>34</v>
      </c>
      <c r="L29" s="202">
        <v>0.21</v>
      </c>
      <c r="M29" s="201"/>
      <c r="N29" s="201"/>
      <c r="O29" s="201"/>
      <c r="P29" s="201"/>
      <c r="W29" s="200">
        <f>AK26</f>
        <v>0</v>
      </c>
      <c r="X29" s="201"/>
      <c r="Y29" s="201"/>
      <c r="Z29" s="201"/>
      <c r="AA29" s="201"/>
      <c r="AB29" s="201"/>
      <c r="AC29" s="201"/>
      <c r="AD29" s="201"/>
      <c r="AE29" s="201"/>
      <c r="AK29" s="200">
        <f>W29*0.21</f>
        <v>0</v>
      </c>
      <c r="AL29" s="201"/>
      <c r="AM29" s="201"/>
      <c r="AN29" s="201"/>
      <c r="AO29" s="201"/>
      <c r="AR29" s="33"/>
    </row>
    <row r="30" spans="2:44" s="3" customFormat="1" ht="14.45" customHeight="1">
      <c r="B30" s="33"/>
      <c r="F30" s="26" t="s">
        <v>35</v>
      </c>
      <c r="L30" s="202">
        <v>0.15</v>
      </c>
      <c r="M30" s="201"/>
      <c r="N30" s="201"/>
      <c r="O30" s="201"/>
      <c r="P30" s="201"/>
      <c r="W30" s="200"/>
      <c r="X30" s="201"/>
      <c r="Y30" s="201"/>
      <c r="Z30" s="201"/>
      <c r="AA30" s="201"/>
      <c r="AB30" s="201"/>
      <c r="AC30" s="201"/>
      <c r="AD30" s="201"/>
      <c r="AE30" s="201"/>
      <c r="AK30" s="200">
        <f>W30*0.15</f>
        <v>0</v>
      </c>
      <c r="AL30" s="201"/>
      <c r="AM30" s="201"/>
      <c r="AN30" s="201"/>
      <c r="AO30" s="201"/>
      <c r="AR30" s="33"/>
    </row>
    <row r="31" spans="2:44" s="3" customFormat="1" ht="14.45" customHeight="1" hidden="1">
      <c r="B31" s="33"/>
      <c r="F31" s="26" t="s">
        <v>36</v>
      </c>
      <c r="L31" s="202">
        <v>0.21</v>
      </c>
      <c r="M31" s="201"/>
      <c r="N31" s="201"/>
      <c r="O31" s="201"/>
      <c r="P31" s="201"/>
      <c r="W31" s="200" t="e">
        <f>ROUND(BB94,2)</f>
        <v>#REF!</v>
      </c>
      <c r="X31" s="201"/>
      <c r="Y31" s="201"/>
      <c r="Z31" s="201"/>
      <c r="AA31" s="201"/>
      <c r="AB31" s="201"/>
      <c r="AC31" s="201"/>
      <c r="AD31" s="201"/>
      <c r="AE31" s="201"/>
      <c r="AK31" s="200">
        <v>0</v>
      </c>
      <c r="AL31" s="201"/>
      <c r="AM31" s="201"/>
      <c r="AN31" s="201"/>
      <c r="AO31" s="201"/>
      <c r="AR31" s="33"/>
    </row>
    <row r="32" spans="2:44" s="3" customFormat="1" ht="14.45" customHeight="1" hidden="1">
      <c r="B32" s="33"/>
      <c r="F32" s="26" t="s">
        <v>37</v>
      </c>
      <c r="L32" s="202">
        <v>0.15</v>
      </c>
      <c r="M32" s="201"/>
      <c r="N32" s="201"/>
      <c r="O32" s="201"/>
      <c r="P32" s="201"/>
      <c r="W32" s="200" t="e">
        <f>ROUND(BC94,2)</f>
        <v>#REF!</v>
      </c>
      <c r="X32" s="201"/>
      <c r="Y32" s="201"/>
      <c r="Z32" s="201"/>
      <c r="AA32" s="201"/>
      <c r="AB32" s="201"/>
      <c r="AC32" s="201"/>
      <c r="AD32" s="201"/>
      <c r="AE32" s="201"/>
      <c r="AK32" s="200">
        <v>0</v>
      </c>
      <c r="AL32" s="201"/>
      <c r="AM32" s="201"/>
      <c r="AN32" s="201"/>
      <c r="AO32" s="201"/>
      <c r="AR32" s="33"/>
    </row>
    <row r="33" spans="2:44" s="3" customFormat="1" ht="14.45" customHeight="1" hidden="1">
      <c r="B33" s="33"/>
      <c r="F33" s="26" t="s">
        <v>38</v>
      </c>
      <c r="L33" s="202">
        <v>0</v>
      </c>
      <c r="M33" s="201"/>
      <c r="N33" s="201"/>
      <c r="O33" s="201"/>
      <c r="P33" s="201"/>
      <c r="W33" s="200" t="e">
        <f>ROUND(BD94,2)</f>
        <v>#REF!</v>
      </c>
      <c r="X33" s="201"/>
      <c r="Y33" s="201"/>
      <c r="Z33" s="201"/>
      <c r="AA33" s="201"/>
      <c r="AB33" s="201"/>
      <c r="AC33" s="201"/>
      <c r="AD33" s="201"/>
      <c r="AE33" s="201"/>
      <c r="AK33" s="200">
        <v>0</v>
      </c>
      <c r="AL33" s="201"/>
      <c r="AM33" s="201"/>
      <c r="AN33" s="201"/>
      <c r="AO33" s="201"/>
      <c r="AR33" s="33"/>
    </row>
    <row r="34" spans="1:57" s="2" customFormat="1" ht="6.95" customHeight="1">
      <c r="A34" s="29"/>
      <c r="B34" s="30"/>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30"/>
      <c r="BE34" s="29"/>
    </row>
    <row r="35" spans="1:57" s="2" customFormat="1" ht="25.9" customHeight="1">
      <c r="A35" s="29"/>
      <c r="B35" s="30"/>
      <c r="C35" s="34"/>
      <c r="D35" s="35" t="s">
        <v>39</v>
      </c>
      <c r="E35" s="36"/>
      <c r="F35" s="36"/>
      <c r="G35" s="36"/>
      <c r="H35" s="36"/>
      <c r="I35" s="36"/>
      <c r="J35" s="36"/>
      <c r="K35" s="36"/>
      <c r="L35" s="36"/>
      <c r="M35" s="36"/>
      <c r="N35" s="36"/>
      <c r="O35" s="36"/>
      <c r="P35" s="36"/>
      <c r="Q35" s="36"/>
      <c r="R35" s="36"/>
      <c r="S35" s="36"/>
      <c r="T35" s="37" t="s">
        <v>40</v>
      </c>
      <c r="U35" s="36"/>
      <c r="V35" s="36"/>
      <c r="W35" s="36"/>
      <c r="X35" s="203" t="s">
        <v>41</v>
      </c>
      <c r="Y35" s="204"/>
      <c r="Z35" s="204"/>
      <c r="AA35" s="204"/>
      <c r="AB35" s="204"/>
      <c r="AC35" s="36"/>
      <c r="AD35" s="36"/>
      <c r="AE35" s="36"/>
      <c r="AF35" s="36"/>
      <c r="AG35" s="36"/>
      <c r="AH35" s="36"/>
      <c r="AI35" s="36"/>
      <c r="AJ35" s="36"/>
      <c r="AK35" s="205">
        <f>SUM(AK26:AK33)</f>
        <v>0</v>
      </c>
      <c r="AL35" s="204"/>
      <c r="AM35" s="204"/>
      <c r="AN35" s="204"/>
      <c r="AO35" s="206"/>
      <c r="AP35" s="34"/>
      <c r="AQ35" s="34"/>
      <c r="AR35" s="30"/>
      <c r="BE35" s="29"/>
    </row>
    <row r="36" spans="1:57" s="2" customFormat="1" ht="6.95" customHeight="1">
      <c r="A36" s="29"/>
      <c r="B36" s="30"/>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30"/>
      <c r="BE36" s="29"/>
    </row>
    <row r="37" spans="1:57" s="2" customFormat="1" ht="14.45" customHeight="1">
      <c r="A37" s="29"/>
      <c r="B37" s="30"/>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30"/>
      <c r="BE37" s="29"/>
    </row>
    <row r="38" spans="2:44" s="1" customFormat="1" ht="14.45" customHeight="1">
      <c r="B38" s="20"/>
      <c r="AR38" s="20"/>
    </row>
    <row r="39" spans="2:44" s="1" customFormat="1" ht="14.45" customHeight="1">
      <c r="B39" s="20"/>
      <c r="AR39" s="20"/>
    </row>
    <row r="40" spans="2:44" s="1" customFormat="1" ht="14.45" customHeight="1">
      <c r="B40" s="20"/>
      <c r="AR40" s="20"/>
    </row>
    <row r="41" spans="2:44" s="1" customFormat="1" ht="14.45" customHeight="1">
      <c r="B41" s="20"/>
      <c r="AR41" s="20"/>
    </row>
    <row r="42" spans="2:44" s="1" customFormat="1" ht="14.45" customHeight="1">
      <c r="B42" s="20"/>
      <c r="AR42" s="20"/>
    </row>
    <row r="43" spans="2:44" s="1" customFormat="1" ht="14.45" customHeight="1">
      <c r="B43" s="20"/>
      <c r="AR43" s="20"/>
    </row>
    <row r="44" spans="2:44" s="1" customFormat="1" ht="14.45" customHeight="1">
      <c r="B44" s="20"/>
      <c r="AR44" s="20"/>
    </row>
    <row r="45" spans="2:44" s="1" customFormat="1" ht="14.45" customHeight="1">
      <c r="B45" s="20"/>
      <c r="AR45" s="20"/>
    </row>
    <row r="46" spans="2:44" s="1" customFormat="1" ht="14.45" customHeight="1">
      <c r="B46" s="20"/>
      <c r="AR46" s="20"/>
    </row>
    <row r="47" spans="2:44" s="1" customFormat="1" ht="14.45" customHeight="1">
      <c r="B47" s="20"/>
      <c r="AR47" s="20"/>
    </row>
    <row r="48" spans="2:44" s="1" customFormat="1" ht="14.45" customHeight="1">
      <c r="B48" s="20"/>
      <c r="AR48" s="20"/>
    </row>
    <row r="49" spans="2:44" s="2" customFormat="1" ht="14.45" customHeight="1">
      <c r="B49" s="38"/>
      <c r="D49" s="39" t="s">
        <v>42</v>
      </c>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39" t="s">
        <v>43</v>
      </c>
      <c r="AI49" s="40"/>
      <c r="AJ49" s="40"/>
      <c r="AK49" s="40"/>
      <c r="AL49" s="40"/>
      <c r="AM49" s="40"/>
      <c r="AN49" s="40"/>
      <c r="AO49" s="40"/>
      <c r="AR49" s="38"/>
    </row>
    <row r="50" spans="2:44" ht="12">
      <c r="B50" s="20"/>
      <c r="AR50" s="20"/>
    </row>
    <row r="51" spans="2:44" ht="12">
      <c r="B51" s="20"/>
      <c r="AR51" s="20"/>
    </row>
    <row r="52" spans="2:44" ht="12">
      <c r="B52" s="20"/>
      <c r="AR52" s="20"/>
    </row>
    <row r="53" spans="2:44" ht="12">
      <c r="B53" s="20"/>
      <c r="AR53" s="20"/>
    </row>
    <row r="54" spans="2:44" ht="12">
      <c r="B54" s="20"/>
      <c r="AR54" s="20"/>
    </row>
    <row r="55" spans="2:44" ht="12">
      <c r="B55" s="20"/>
      <c r="AR55" s="20"/>
    </row>
    <row r="56" spans="2:44" ht="12">
      <c r="B56" s="20"/>
      <c r="AR56" s="20"/>
    </row>
    <row r="57" spans="2:44" ht="12">
      <c r="B57" s="20"/>
      <c r="AR57" s="20"/>
    </row>
    <row r="58" spans="2:44" ht="12">
      <c r="B58" s="20"/>
      <c r="AR58" s="20"/>
    </row>
    <row r="59" spans="2:44" ht="12">
      <c r="B59" s="20"/>
      <c r="AR59" s="20"/>
    </row>
    <row r="60" spans="1:57" s="2" customFormat="1" ht="12.75">
      <c r="A60" s="29"/>
      <c r="B60" s="30"/>
      <c r="C60" s="29"/>
      <c r="D60" s="41" t="s">
        <v>44</v>
      </c>
      <c r="E60" s="32"/>
      <c r="F60" s="32"/>
      <c r="G60" s="32"/>
      <c r="H60" s="32"/>
      <c r="I60" s="32"/>
      <c r="J60" s="32"/>
      <c r="K60" s="32"/>
      <c r="L60" s="32"/>
      <c r="M60" s="32"/>
      <c r="N60" s="32"/>
      <c r="O60" s="32"/>
      <c r="P60" s="32"/>
      <c r="Q60" s="32"/>
      <c r="R60" s="32"/>
      <c r="S60" s="32"/>
      <c r="T60" s="32"/>
      <c r="U60" s="32"/>
      <c r="V60" s="41" t="s">
        <v>45</v>
      </c>
      <c r="W60" s="32"/>
      <c r="X60" s="32"/>
      <c r="Y60" s="32"/>
      <c r="Z60" s="32"/>
      <c r="AA60" s="32"/>
      <c r="AB60" s="32"/>
      <c r="AC60" s="32"/>
      <c r="AD60" s="32"/>
      <c r="AE60" s="32"/>
      <c r="AF60" s="32"/>
      <c r="AG60" s="32"/>
      <c r="AH60" s="41" t="s">
        <v>44</v>
      </c>
      <c r="AI60" s="32"/>
      <c r="AJ60" s="32"/>
      <c r="AK60" s="32"/>
      <c r="AL60" s="32"/>
      <c r="AM60" s="41" t="s">
        <v>45</v>
      </c>
      <c r="AN60" s="32"/>
      <c r="AO60" s="32"/>
      <c r="AP60" s="29"/>
      <c r="AQ60" s="29"/>
      <c r="AR60" s="30"/>
      <c r="BE60" s="29"/>
    </row>
    <row r="61" spans="2:44" ht="12">
      <c r="B61" s="20"/>
      <c r="AR61" s="20"/>
    </row>
    <row r="62" spans="2:44" ht="12">
      <c r="B62" s="20"/>
      <c r="AR62" s="20"/>
    </row>
    <row r="63" spans="2:44" ht="12">
      <c r="B63" s="20"/>
      <c r="AR63" s="20"/>
    </row>
    <row r="64" spans="1:57" s="2" customFormat="1" ht="12.75">
      <c r="A64" s="29"/>
      <c r="B64" s="30"/>
      <c r="C64" s="29"/>
      <c r="D64" s="39" t="s">
        <v>46</v>
      </c>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39" t="s">
        <v>47</v>
      </c>
      <c r="AI64" s="42"/>
      <c r="AJ64" s="42"/>
      <c r="AK64" s="42"/>
      <c r="AL64" s="42"/>
      <c r="AM64" s="42"/>
      <c r="AN64" s="42"/>
      <c r="AO64" s="42"/>
      <c r="AP64" s="29"/>
      <c r="AQ64" s="29"/>
      <c r="AR64" s="30"/>
      <c r="BE64" s="29"/>
    </row>
    <row r="65" spans="2:44" ht="12">
      <c r="B65" s="20"/>
      <c r="AR65" s="20"/>
    </row>
    <row r="66" spans="2:44" ht="12">
      <c r="B66" s="20"/>
      <c r="AR66" s="20"/>
    </row>
    <row r="67" spans="2:44" ht="12">
      <c r="B67" s="20"/>
      <c r="AR67" s="20"/>
    </row>
    <row r="68" spans="2:44" ht="12">
      <c r="B68" s="20"/>
      <c r="AR68" s="20"/>
    </row>
    <row r="69" spans="2:44" ht="12">
      <c r="B69" s="20"/>
      <c r="AR69" s="20"/>
    </row>
    <row r="70" spans="2:44" ht="12">
      <c r="B70" s="20"/>
      <c r="AR70" s="20"/>
    </row>
    <row r="71" spans="2:44" ht="12">
      <c r="B71" s="20"/>
      <c r="AR71" s="20"/>
    </row>
    <row r="72" spans="2:44" ht="12">
      <c r="B72" s="20"/>
      <c r="AR72" s="20"/>
    </row>
    <row r="73" spans="2:44" ht="12">
      <c r="B73" s="20"/>
      <c r="AR73" s="20"/>
    </row>
    <row r="74" spans="2:44" ht="12">
      <c r="B74" s="20"/>
      <c r="AR74" s="20"/>
    </row>
    <row r="75" spans="1:57" s="2" customFormat="1" ht="12.75">
      <c r="A75" s="29"/>
      <c r="B75" s="30"/>
      <c r="C75" s="29"/>
      <c r="D75" s="41" t="s">
        <v>44</v>
      </c>
      <c r="E75" s="32"/>
      <c r="F75" s="32"/>
      <c r="G75" s="32"/>
      <c r="H75" s="32"/>
      <c r="I75" s="32"/>
      <c r="J75" s="32"/>
      <c r="K75" s="32"/>
      <c r="L75" s="32"/>
      <c r="M75" s="32"/>
      <c r="N75" s="32"/>
      <c r="O75" s="32"/>
      <c r="P75" s="32"/>
      <c r="Q75" s="32"/>
      <c r="R75" s="32"/>
      <c r="S75" s="32"/>
      <c r="T75" s="32"/>
      <c r="U75" s="32"/>
      <c r="V75" s="41" t="s">
        <v>45</v>
      </c>
      <c r="W75" s="32"/>
      <c r="X75" s="32"/>
      <c r="Y75" s="32"/>
      <c r="Z75" s="32"/>
      <c r="AA75" s="32"/>
      <c r="AB75" s="32"/>
      <c r="AC75" s="32"/>
      <c r="AD75" s="32"/>
      <c r="AE75" s="32"/>
      <c r="AF75" s="32"/>
      <c r="AG75" s="32"/>
      <c r="AH75" s="41" t="s">
        <v>44</v>
      </c>
      <c r="AI75" s="32"/>
      <c r="AJ75" s="32"/>
      <c r="AK75" s="32"/>
      <c r="AL75" s="32"/>
      <c r="AM75" s="41" t="s">
        <v>45</v>
      </c>
      <c r="AN75" s="32"/>
      <c r="AO75" s="32"/>
      <c r="AP75" s="29"/>
      <c r="AQ75" s="29"/>
      <c r="AR75" s="30"/>
      <c r="BE75" s="29"/>
    </row>
    <row r="76" spans="1:57" s="2" customFormat="1" ht="12">
      <c r="A76" s="29"/>
      <c r="B76" s="30"/>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30"/>
      <c r="BE76" s="29"/>
    </row>
    <row r="77" spans="1:57" s="2" customFormat="1" ht="6.95" customHeight="1">
      <c r="A77" s="29"/>
      <c r="B77" s="43"/>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30"/>
      <c r="BE77" s="29"/>
    </row>
    <row r="81" spans="1:57" s="2" customFormat="1" ht="6.95" customHeight="1">
      <c r="A81" s="29"/>
      <c r="B81" s="45"/>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30"/>
      <c r="BE81" s="29"/>
    </row>
    <row r="82" spans="1:57" s="2" customFormat="1" ht="24.95" customHeight="1">
      <c r="A82" s="29"/>
      <c r="B82" s="30"/>
      <c r="C82" s="21" t="s">
        <v>48</v>
      </c>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30"/>
      <c r="BE82" s="29"/>
    </row>
    <row r="83" spans="1:57" s="2" customFormat="1" ht="6.95" customHeight="1">
      <c r="A83" s="29"/>
      <c r="B83" s="30"/>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30"/>
      <c r="BE83" s="29"/>
    </row>
    <row r="84" spans="2:44" s="4" customFormat="1" ht="12" customHeight="1">
      <c r="B84" s="47"/>
      <c r="C84" s="26" t="s">
        <v>12</v>
      </c>
      <c r="AR84" s="47"/>
    </row>
    <row r="85" spans="2:44" s="5" customFormat="1" ht="36.95" customHeight="1">
      <c r="B85" s="48"/>
      <c r="C85" s="49" t="s">
        <v>14</v>
      </c>
      <c r="L85" s="191" t="str">
        <f>K6</f>
        <v>CHODNÍK PODÉL SILNICE III/4726 UL. ŠUMBARSKÁ, PETŘVALD</v>
      </c>
      <c r="M85" s="192"/>
      <c r="N85" s="192"/>
      <c r="O85" s="192"/>
      <c r="P85" s="192"/>
      <c r="Q85" s="192"/>
      <c r="R85" s="192"/>
      <c r="S85" s="192"/>
      <c r="T85" s="192"/>
      <c r="U85" s="192"/>
      <c r="V85" s="192"/>
      <c r="W85" s="192"/>
      <c r="X85" s="192"/>
      <c r="Y85" s="192"/>
      <c r="Z85" s="192"/>
      <c r="AA85" s="192"/>
      <c r="AB85" s="192"/>
      <c r="AC85" s="192"/>
      <c r="AD85" s="192"/>
      <c r="AE85" s="192"/>
      <c r="AF85" s="192"/>
      <c r="AG85" s="192"/>
      <c r="AH85" s="192"/>
      <c r="AI85" s="192"/>
      <c r="AJ85" s="192"/>
      <c r="AK85" s="192"/>
      <c r="AL85" s="192"/>
      <c r="AM85" s="192"/>
      <c r="AN85" s="192"/>
      <c r="AO85" s="192"/>
      <c r="AR85" s="48"/>
    </row>
    <row r="86" spans="1:57" s="2" customFormat="1" ht="6.95" customHeight="1">
      <c r="A86" s="29"/>
      <c r="B86" s="30"/>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30"/>
      <c r="BE86" s="29"/>
    </row>
    <row r="87" spans="1:57" s="2" customFormat="1" ht="12" customHeight="1">
      <c r="A87" s="29"/>
      <c r="B87" s="30"/>
      <c r="C87" s="26" t="s">
        <v>18</v>
      </c>
      <c r="D87" s="29"/>
      <c r="E87" s="29"/>
      <c r="F87" s="29"/>
      <c r="G87" s="29"/>
      <c r="H87" s="29"/>
      <c r="I87" s="29"/>
      <c r="J87" s="29"/>
      <c r="K87" s="29"/>
      <c r="L87" s="50" t="str">
        <f>IF(K8="","",K8)</f>
        <v xml:space="preserve"> </v>
      </c>
      <c r="M87" s="29"/>
      <c r="N87" s="29"/>
      <c r="O87" s="29"/>
      <c r="P87" s="29"/>
      <c r="Q87" s="29"/>
      <c r="R87" s="29"/>
      <c r="S87" s="29"/>
      <c r="T87" s="29"/>
      <c r="U87" s="29"/>
      <c r="V87" s="29"/>
      <c r="W87" s="29"/>
      <c r="X87" s="29"/>
      <c r="Y87" s="29"/>
      <c r="Z87" s="29"/>
      <c r="AA87" s="29"/>
      <c r="AB87" s="29"/>
      <c r="AC87" s="29"/>
      <c r="AD87" s="29"/>
      <c r="AE87" s="29"/>
      <c r="AF87" s="29"/>
      <c r="AG87" s="29"/>
      <c r="AH87" s="29"/>
      <c r="AI87" s="26" t="s">
        <v>20</v>
      </c>
      <c r="AJ87" s="29"/>
      <c r="AK87" s="29"/>
      <c r="AL87" s="29"/>
      <c r="AM87" s="193" t="str">
        <f>IF(AN8="","",AN8)</f>
        <v/>
      </c>
      <c r="AN87" s="193"/>
      <c r="AO87" s="29"/>
      <c r="AP87" s="29"/>
      <c r="AQ87" s="29"/>
      <c r="AR87" s="30"/>
      <c r="BE87" s="29"/>
    </row>
    <row r="88" spans="1:57" s="2" customFormat="1" ht="6.95" customHeight="1">
      <c r="A88" s="29"/>
      <c r="B88" s="30"/>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30"/>
      <c r="BE88" s="29"/>
    </row>
    <row r="89" spans="1:57" s="2" customFormat="1" ht="15.2" customHeight="1">
      <c r="A89" s="29"/>
      <c r="B89" s="30"/>
      <c r="C89" s="26" t="s">
        <v>21</v>
      </c>
      <c r="D89" s="29"/>
      <c r="E89" s="29"/>
      <c r="F89" s="29"/>
      <c r="G89" s="29"/>
      <c r="H89" s="29"/>
      <c r="I89" s="29"/>
      <c r="J89" s="29"/>
      <c r="K89" s="29"/>
      <c r="L89" s="4" t="str">
        <f>IF(E11="","",E11)</f>
        <v xml:space="preserve"> </v>
      </c>
      <c r="M89" s="29"/>
      <c r="N89" s="29"/>
      <c r="O89" s="29"/>
      <c r="P89" s="29"/>
      <c r="Q89" s="29"/>
      <c r="R89" s="29"/>
      <c r="S89" s="29"/>
      <c r="T89" s="29"/>
      <c r="U89" s="29"/>
      <c r="V89" s="29"/>
      <c r="W89" s="29"/>
      <c r="X89" s="29"/>
      <c r="Y89" s="29"/>
      <c r="Z89" s="29"/>
      <c r="AA89" s="29"/>
      <c r="AB89" s="29"/>
      <c r="AC89" s="29"/>
      <c r="AD89" s="29"/>
      <c r="AE89" s="29"/>
      <c r="AF89" s="29"/>
      <c r="AG89" s="29"/>
      <c r="AH89" s="29"/>
      <c r="AI89" s="26" t="s">
        <v>25</v>
      </c>
      <c r="AJ89" s="29"/>
      <c r="AK89" s="29"/>
      <c r="AL89" s="29"/>
      <c r="AM89" s="194" t="str">
        <f>IF(E17="","",E17)</f>
        <v xml:space="preserve"> </v>
      </c>
      <c r="AN89" s="195"/>
      <c r="AO89" s="195"/>
      <c r="AP89" s="195"/>
      <c r="AQ89" s="29"/>
      <c r="AR89" s="30"/>
      <c r="AS89" s="196" t="s">
        <v>49</v>
      </c>
      <c r="AT89" s="197"/>
      <c r="AU89" s="52"/>
      <c r="AV89" s="52"/>
      <c r="AW89" s="52"/>
      <c r="AX89" s="52"/>
      <c r="AY89" s="52"/>
      <c r="AZ89" s="52"/>
      <c r="BA89" s="52"/>
      <c r="BB89" s="52"/>
      <c r="BC89" s="52"/>
      <c r="BD89" s="53"/>
      <c r="BE89" s="29"/>
    </row>
    <row r="90" spans="1:57" s="2" customFormat="1" ht="15.2" customHeight="1">
      <c r="A90" s="29"/>
      <c r="B90" s="30"/>
      <c r="C90" s="26" t="s">
        <v>24</v>
      </c>
      <c r="D90" s="29"/>
      <c r="E90" s="29"/>
      <c r="F90" s="29"/>
      <c r="G90" s="29"/>
      <c r="H90" s="29"/>
      <c r="I90" s="29"/>
      <c r="J90" s="29"/>
      <c r="K90" s="29"/>
      <c r="L90" s="4" t="str">
        <f>IF(E14="","",E14)</f>
        <v xml:space="preserve"> </v>
      </c>
      <c r="M90" s="29"/>
      <c r="N90" s="29"/>
      <c r="O90" s="29"/>
      <c r="P90" s="29"/>
      <c r="Q90" s="29"/>
      <c r="R90" s="29"/>
      <c r="S90" s="29"/>
      <c r="T90" s="29"/>
      <c r="U90" s="29"/>
      <c r="V90" s="29"/>
      <c r="W90" s="29"/>
      <c r="X90" s="29"/>
      <c r="Y90" s="29"/>
      <c r="Z90" s="29"/>
      <c r="AA90" s="29"/>
      <c r="AB90" s="29"/>
      <c r="AC90" s="29"/>
      <c r="AD90" s="29"/>
      <c r="AE90" s="29"/>
      <c r="AF90" s="29"/>
      <c r="AG90" s="29"/>
      <c r="AH90" s="29"/>
      <c r="AI90" s="26" t="s">
        <v>27</v>
      </c>
      <c r="AJ90" s="29"/>
      <c r="AK90" s="29"/>
      <c r="AL90" s="29"/>
      <c r="AM90" s="194" t="str">
        <f>IF(E20="","",E20)</f>
        <v xml:space="preserve"> </v>
      </c>
      <c r="AN90" s="195"/>
      <c r="AO90" s="195"/>
      <c r="AP90" s="195"/>
      <c r="AQ90" s="29"/>
      <c r="AR90" s="30"/>
      <c r="AS90" s="198"/>
      <c r="AT90" s="199"/>
      <c r="AU90" s="54"/>
      <c r="AV90" s="54"/>
      <c r="AW90" s="54"/>
      <c r="AX90" s="54"/>
      <c r="AY90" s="54"/>
      <c r="AZ90" s="54"/>
      <c r="BA90" s="54"/>
      <c r="BB90" s="54"/>
      <c r="BC90" s="54"/>
      <c r="BD90" s="55"/>
      <c r="BE90" s="29"/>
    </row>
    <row r="91" spans="1:57" s="2" customFormat="1" ht="10.9" customHeight="1">
      <c r="A91" s="29"/>
      <c r="B91" s="30"/>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30"/>
      <c r="AS91" s="198"/>
      <c r="AT91" s="199"/>
      <c r="AU91" s="54"/>
      <c r="AV91" s="54"/>
      <c r="AW91" s="54"/>
      <c r="AX91" s="54"/>
      <c r="AY91" s="54"/>
      <c r="AZ91" s="54"/>
      <c r="BA91" s="54"/>
      <c r="BB91" s="54"/>
      <c r="BC91" s="54"/>
      <c r="BD91" s="55"/>
      <c r="BE91" s="29"/>
    </row>
    <row r="92" spans="1:57" s="2" customFormat="1" ht="29.25" customHeight="1">
      <c r="A92" s="29"/>
      <c r="B92" s="30"/>
      <c r="C92" s="207" t="s">
        <v>50</v>
      </c>
      <c r="D92" s="208"/>
      <c r="E92" s="208"/>
      <c r="F92" s="208"/>
      <c r="G92" s="208"/>
      <c r="H92" s="56"/>
      <c r="I92" s="209" t="s">
        <v>51</v>
      </c>
      <c r="J92" s="208"/>
      <c r="K92" s="208"/>
      <c r="L92" s="208"/>
      <c r="M92" s="208"/>
      <c r="N92" s="208"/>
      <c r="O92" s="208"/>
      <c r="P92" s="208"/>
      <c r="Q92" s="208"/>
      <c r="R92" s="208"/>
      <c r="S92" s="208"/>
      <c r="T92" s="208"/>
      <c r="U92" s="208"/>
      <c r="V92" s="208"/>
      <c r="W92" s="208"/>
      <c r="X92" s="208"/>
      <c r="Y92" s="208"/>
      <c r="Z92" s="208"/>
      <c r="AA92" s="208"/>
      <c r="AB92" s="208"/>
      <c r="AC92" s="208"/>
      <c r="AD92" s="208"/>
      <c r="AE92" s="208"/>
      <c r="AF92" s="208"/>
      <c r="AG92" s="210" t="s">
        <v>52</v>
      </c>
      <c r="AH92" s="208"/>
      <c r="AI92" s="208"/>
      <c r="AJ92" s="208"/>
      <c r="AK92" s="208"/>
      <c r="AL92" s="208"/>
      <c r="AM92" s="208"/>
      <c r="AN92" s="209" t="s">
        <v>53</v>
      </c>
      <c r="AO92" s="208"/>
      <c r="AP92" s="211"/>
      <c r="AQ92" s="57" t="s">
        <v>54</v>
      </c>
      <c r="AR92" s="30"/>
      <c r="AS92" s="58" t="s">
        <v>55</v>
      </c>
      <c r="AT92" s="59" t="s">
        <v>56</v>
      </c>
      <c r="AU92" s="59" t="s">
        <v>57</v>
      </c>
      <c r="AV92" s="59" t="s">
        <v>58</v>
      </c>
      <c r="AW92" s="59" t="s">
        <v>59</v>
      </c>
      <c r="AX92" s="59" t="s">
        <v>60</v>
      </c>
      <c r="AY92" s="59" t="s">
        <v>61</v>
      </c>
      <c r="AZ92" s="59" t="s">
        <v>62</v>
      </c>
      <c r="BA92" s="59" t="s">
        <v>63</v>
      </c>
      <c r="BB92" s="59" t="s">
        <v>64</v>
      </c>
      <c r="BC92" s="59" t="s">
        <v>65</v>
      </c>
      <c r="BD92" s="60" t="s">
        <v>66</v>
      </c>
      <c r="BE92" s="29"/>
    </row>
    <row r="93" spans="1:57" s="2" customFormat="1" ht="10.9" customHeight="1">
      <c r="A93" s="29"/>
      <c r="B93" s="30"/>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30"/>
      <c r="AS93" s="61"/>
      <c r="AT93" s="62"/>
      <c r="AU93" s="62"/>
      <c r="AV93" s="62"/>
      <c r="AW93" s="62"/>
      <c r="AX93" s="62"/>
      <c r="AY93" s="62"/>
      <c r="AZ93" s="62"/>
      <c r="BA93" s="62"/>
      <c r="BB93" s="62"/>
      <c r="BC93" s="62"/>
      <c r="BD93" s="63"/>
      <c r="BE93" s="29"/>
    </row>
    <row r="94" spans="2:90" s="6" customFormat="1" ht="32.45" customHeight="1">
      <c r="B94" s="64"/>
      <c r="C94" s="65" t="s">
        <v>67</v>
      </c>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212">
        <f>ROUND(SUM(AG95:AG97),2)</f>
        <v>0</v>
      </c>
      <c r="AH94" s="212"/>
      <c r="AI94" s="212"/>
      <c r="AJ94" s="212"/>
      <c r="AK94" s="212"/>
      <c r="AL94" s="212"/>
      <c r="AM94" s="212"/>
      <c r="AN94" s="213">
        <f>AG94*1.21</f>
        <v>0</v>
      </c>
      <c r="AO94" s="213"/>
      <c r="AP94" s="213"/>
      <c r="AQ94" s="68" t="s">
        <v>1</v>
      </c>
      <c r="AR94" s="64"/>
      <c r="AS94" s="69">
        <f>ROUND(SUM(AS95:AS97),2)</f>
        <v>0</v>
      </c>
      <c r="AT94" s="70" t="e">
        <f>ROUND(SUM(AV94:AW94),2)</f>
        <v>#REF!</v>
      </c>
      <c r="AU94" s="71">
        <f>ROUND(SUM(AU95:AU97),5)</f>
        <v>2870.04433</v>
      </c>
      <c r="AV94" s="70" t="e">
        <f>ROUND(AZ94*L29,2)</f>
        <v>#REF!</v>
      </c>
      <c r="AW94" s="70" t="e">
        <f>ROUND(BA94*L30,2)</f>
        <v>#REF!</v>
      </c>
      <c r="AX94" s="70" t="e">
        <f>ROUND(BB94*L29,2)</f>
        <v>#REF!</v>
      </c>
      <c r="AY94" s="70" t="e">
        <f>ROUND(BC94*L30,2)</f>
        <v>#REF!</v>
      </c>
      <c r="AZ94" s="70" t="e">
        <f>ROUND(SUM(AZ95:AZ97),2)</f>
        <v>#REF!</v>
      </c>
      <c r="BA94" s="70" t="e">
        <f>ROUND(SUM(BA95:BA97),2)</f>
        <v>#REF!</v>
      </c>
      <c r="BB94" s="70" t="e">
        <f>ROUND(SUM(BB95:BB97),2)</f>
        <v>#REF!</v>
      </c>
      <c r="BC94" s="70" t="e">
        <f>ROUND(SUM(BC95:BC97),2)</f>
        <v>#REF!</v>
      </c>
      <c r="BD94" s="72" t="e">
        <f>ROUND(SUM(BD95:BD97),2)</f>
        <v>#REF!</v>
      </c>
      <c r="BS94" s="73" t="s">
        <v>68</v>
      </c>
      <c r="BT94" s="73" t="s">
        <v>69</v>
      </c>
      <c r="BU94" s="74" t="s">
        <v>70</v>
      </c>
      <c r="BV94" s="73" t="s">
        <v>71</v>
      </c>
      <c r="BW94" s="73" t="s">
        <v>4</v>
      </c>
      <c r="BX94" s="73" t="s">
        <v>72</v>
      </c>
      <c r="CL94" s="73" t="s">
        <v>1</v>
      </c>
    </row>
    <row r="95" spans="1:91" s="7" customFormat="1" ht="16.5" customHeight="1">
      <c r="A95" s="75" t="s">
        <v>73</v>
      </c>
      <c r="B95" s="76"/>
      <c r="C95" s="77"/>
      <c r="D95" s="190" t="s">
        <v>13</v>
      </c>
      <c r="E95" s="190"/>
      <c r="F95" s="190"/>
      <c r="G95" s="190"/>
      <c r="H95" s="190"/>
      <c r="I95" s="78"/>
      <c r="J95" s="190" t="s">
        <v>74</v>
      </c>
      <c r="K95" s="190"/>
      <c r="L95" s="190"/>
      <c r="M95" s="190"/>
      <c r="N95" s="190"/>
      <c r="O95" s="190"/>
      <c r="P95" s="190"/>
      <c r="Q95" s="190"/>
      <c r="R95" s="190"/>
      <c r="S95" s="190"/>
      <c r="T95" s="190"/>
      <c r="U95" s="190"/>
      <c r="V95" s="190"/>
      <c r="W95" s="190"/>
      <c r="X95" s="190"/>
      <c r="Y95" s="190"/>
      <c r="Z95" s="190"/>
      <c r="AA95" s="190"/>
      <c r="AB95" s="190"/>
      <c r="AC95" s="190"/>
      <c r="AD95" s="190"/>
      <c r="AE95" s="190"/>
      <c r="AF95" s="190"/>
      <c r="AG95" s="188">
        <f>'01 - VRN'!J37</f>
        <v>0</v>
      </c>
      <c r="AH95" s="189"/>
      <c r="AI95" s="189"/>
      <c r="AJ95" s="189"/>
      <c r="AK95" s="189"/>
      <c r="AL95" s="189"/>
      <c r="AM95" s="189"/>
      <c r="AN95" s="188">
        <f>AG95*1.21</f>
        <v>0</v>
      </c>
      <c r="AO95" s="189"/>
      <c r="AP95" s="189"/>
      <c r="AQ95" s="79" t="s">
        <v>75</v>
      </c>
      <c r="AR95" s="76"/>
      <c r="AS95" s="80">
        <v>0</v>
      </c>
      <c r="AT95" s="81" t="e">
        <f>ROUND(SUM(AV95:AW95),2)</f>
        <v>#REF!</v>
      </c>
      <c r="AU95" s="82">
        <f>'01 - VRN'!P37</f>
        <v>0</v>
      </c>
      <c r="AV95" s="81" t="e">
        <f>#REF!</f>
        <v>#REF!</v>
      </c>
      <c r="AW95" s="81" t="e">
        <f>#REF!</f>
        <v>#REF!</v>
      </c>
      <c r="AX95" s="81" t="e">
        <f>#REF!</f>
        <v>#REF!</v>
      </c>
      <c r="AY95" s="81" t="e">
        <f>#REF!</f>
        <v>#REF!</v>
      </c>
      <c r="AZ95" s="81" t="e">
        <f>#REF!</f>
        <v>#REF!</v>
      </c>
      <c r="BA95" s="81" t="e">
        <f>#REF!</f>
        <v>#REF!</v>
      </c>
      <c r="BB95" s="81" t="e">
        <f>#REF!</f>
        <v>#REF!</v>
      </c>
      <c r="BC95" s="81" t="e">
        <f>#REF!</f>
        <v>#REF!</v>
      </c>
      <c r="BD95" s="83" t="e">
        <f>#REF!</f>
        <v>#REF!</v>
      </c>
      <c r="BT95" s="84" t="s">
        <v>76</v>
      </c>
      <c r="BV95" s="84" t="s">
        <v>71</v>
      </c>
      <c r="BW95" s="84" t="s">
        <v>77</v>
      </c>
      <c r="BX95" s="84" t="s">
        <v>4</v>
      </c>
      <c r="CL95" s="84" t="s">
        <v>1</v>
      </c>
      <c r="CM95" s="84" t="s">
        <v>78</v>
      </c>
    </row>
    <row r="96" spans="1:91" s="7" customFormat="1" ht="24.75" customHeight="1">
      <c r="A96" s="75" t="s">
        <v>73</v>
      </c>
      <c r="B96" s="76"/>
      <c r="C96" s="77"/>
      <c r="D96" s="190" t="s">
        <v>79</v>
      </c>
      <c r="E96" s="190"/>
      <c r="F96" s="190"/>
      <c r="G96" s="190"/>
      <c r="H96" s="190"/>
      <c r="I96" s="78"/>
      <c r="J96" s="190" t="s">
        <v>80</v>
      </c>
      <c r="K96" s="190"/>
      <c r="L96" s="190"/>
      <c r="M96" s="190"/>
      <c r="N96" s="190"/>
      <c r="O96" s="190"/>
      <c r="P96" s="190"/>
      <c r="Q96" s="190"/>
      <c r="R96" s="190"/>
      <c r="S96" s="190"/>
      <c r="T96" s="190"/>
      <c r="U96" s="190"/>
      <c r="V96" s="190"/>
      <c r="W96" s="190"/>
      <c r="X96" s="190"/>
      <c r="Y96" s="190"/>
      <c r="Z96" s="190"/>
      <c r="AA96" s="190"/>
      <c r="AB96" s="190"/>
      <c r="AC96" s="190"/>
      <c r="AD96" s="190"/>
      <c r="AE96" s="190"/>
      <c r="AF96" s="190"/>
      <c r="AG96" s="188">
        <f>'SO11 - Místní komunikace ...'!J45</f>
        <v>0</v>
      </c>
      <c r="AH96" s="189"/>
      <c r="AI96" s="189"/>
      <c r="AJ96" s="189"/>
      <c r="AK96" s="189"/>
      <c r="AL96" s="189"/>
      <c r="AM96" s="189"/>
      <c r="AN96" s="188">
        <f aca="true" t="shared" si="0" ref="AN96:AN97">AG96*1.21</f>
        <v>0</v>
      </c>
      <c r="AO96" s="189"/>
      <c r="AP96" s="189"/>
      <c r="AQ96" s="79" t="s">
        <v>75</v>
      </c>
      <c r="AR96" s="76"/>
      <c r="AS96" s="80">
        <v>0</v>
      </c>
      <c r="AT96" s="81" t="e">
        <f>ROUND(SUM(AV96:AW96),2)</f>
        <v>#REF!</v>
      </c>
      <c r="AU96" s="82">
        <f>'SO11 - Místní komunikace ...'!P45</f>
        <v>1602.17596</v>
      </c>
      <c r="AV96" s="81" t="e">
        <f>#REF!</f>
        <v>#REF!</v>
      </c>
      <c r="AW96" s="81" t="e">
        <f>#REF!</f>
        <v>#REF!</v>
      </c>
      <c r="AX96" s="81" t="e">
        <f>#REF!</f>
        <v>#REF!</v>
      </c>
      <c r="AY96" s="81" t="e">
        <f>#REF!</f>
        <v>#REF!</v>
      </c>
      <c r="AZ96" s="81" t="e">
        <f>#REF!</f>
        <v>#REF!</v>
      </c>
      <c r="BA96" s="81" t="e">
        <f>#REF!</f>
        <v>#REF!</v>
      </c>
      <c r="BB96" s="81" t="e">
        <f>#REF!</f>
        <v>#REF!</v>
      </c>
      <c r="BC96" s="81" t="e">
        <f>#REF!</f>
        <v>#REF!</v>
      </c>
      <c r="BD96" s="83" t="e">
        <f>#REF!</f>
        <v>#REF!</v>
      </c>
      <c r="BT96" s="84" t="s">
        <v>76</v>
      </c>
      <c r="BV96" s="84" t="s">
        <v>71</v>
      </c>
      <c r="BW96" s="84" t="s">
        <v>81</v>
      </c>
      <c r="BX96" s="84" t="s">
        <v>4</v>
      </c>
      <c r="CL96" s="84" t="s">
        <v>1</v>
      </c>
      <c r="CM96" s="84" t="s">
        <v>78</v>
      </c>
    </row>
    <row r="97" spans="1:91" s="7" customFormat="1" ht="16.5" customHeight="1">
      <c r="A97" s="75" t="s">
        <v>73</v>
      </c>
      <c r="B97" s="76"/>
      <c r="C97" s="77"/>
      <c r="D97" s="190" t="s">
        <v>82</v>
      </c>
      <c r="E97" s="190"/>
      <c r="F97" s="190"/>
      <c r="G97" s="190"/>
      <c r="H97" s="190"/>
      <c r="I97" s="78"/>
      <c r="J97" s="190" t="s">
        <v>83</v>
      </c>
      <c r="K97" s="190"/>
      <c r="L97" s="190"/>
      <c r="M97" s="190"/>
      <c r="N97" s="190"/>
      <c r="O97" s="190"/>
      <c r="P97" s="190"/>
      <c r="Q97" s="190"/>
      <c r="R97" s="190"/>
      <c r="S97" s="190"/>
      <c r="T97" s="190"/>
      <c r="U97" s="190"/>
      <c r="V97" s="190"/>
      <c r="W97" s="190"/>
      <c r="X97" s="190"/>
      <c r="Y97" s="190"/>
      <c r="Z97" s="190"/>
      <c r="AA97" s="190"/>
      <c r="AB97" s="190"/>
      <c r="AC97" s="190"/>
      <c r="AD97" s="190"/>
      <c r="AE97" s="190"/>
      <c r="AF97" s="190"/>
      <c r="AG97" s="188">
        <f>'SO12 - Dešťová kanalizace...'!J42</f>
        <v>0</v>
      </c>
      <c r="AH97" s="189"/>
      <c r="AI97" s="189"/>
      <c r="AJ97" s="189"/>
      <c r="AK97" s="189"/>
      <c r="AL97" s="189"/>
      <c r="AM97" s="189"/>
      <c r="AN97" s="188">
        <f t="shared" si="0"/>
        <v>0</v>
      </c>
      <c r="AO97" s="189"/>
      <c r="AP97" s="189"/>
      <c r="AQ97" s="79" t="s">
        <v>75</v>
      </c>
      <c r="AR97" s="76"/>
      <c r="AS97" s="85">
        <v>0</v>
      </c>
      <c r="AT97" s="86" t="e">
        <f>ROUND(SUM(AV97:AW97),2)</f>
        <v>#REF!</v>
      </c>
      <c r="AU97" s="87">
        <f>'SO12 - Dešťová kanalizace...'!P42</f>
        <v>1267.8683669999998</v>
      </c>
      <c r="AV97" s="86" t="e">
        <f>#REF!</f>
        <v>#REF!</v>
      </c>
      <c r="AW97" s="86" t="e">
        <f>#REF!</f>
        <v>#REF!</v>
      </c>
      <c r="AX97" s="86" t="e">
        <f>#REF!</f>
        <v>#REF!</v>
      </c>
      <c r="AY97" s="86" t="e">
        <f>#REF!</f>
        <v>#REF!</v>
      </c>
      <c r="AZ97" s="86" t="e">
        <f>#REF!</f>
        <v>#REF!</v>
      </c>
      <c r="BA97" s="86" t="e">
        <f>#REF!</f>
        <v>#REF!</v>
      </c>
      <c r="BB97" s="86" t="e">
        <f>#REF!</f>
        <v>#REF!</v>
      </c>
      <c r="BC97" s="86" t="e">
        <f>#REF!</f>
        <v>#REF!</v>
      </c>
      <c r="BD97" s="88" t="e">
        <f>#REF!</f>
        <v>#REF!</v>
      </c>
      <c r="BT97" s="84" t="s">
        <v>76</v>
      </c>
      <c r="BV97" s="84" t="s">
        <v>71</v>
      </c>
      <c r="BW97" s="84" t="s">
        <v>84</v>
      </c>
      <c r="BX97" s="84" t="s">
        <v>4</v>
      </c>
      <c r="CL97" s="84" t="s">
        <v>1</v>
      </c>
      <c r="CM97" s="84" t="s">
        <v>78</v>
      </c>
    </row>
    <row r="98" spans="1:57" s="2" customFormat="1" ht="30" customHeight="1">
      <c r="A98" s="29"/>
      <c r="B98" s="30"/>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30"/>
      <c r="AS98" s="29"/>
      <c r="AT98" s="29"/>
      <c r="AU98" s="29"/>
      <c r="AV98" s="29"/>
      <c r="AW98" s="29"/>
      <c r="AX98" s="29"/>
      <c r="AY98" s="29"/>
      <c r="AZ98" s="29"/>
      <c r="BA98" s="29"/>
      <c r="BB98" s="29"/>
      <c r="BC98" s="29"/>
      <c r="BD98" s="29"/>
      <c r="BE98" s="29"/>
    </row>
    <row r="99" spans="1:57" s="2" customFormat="1" ht="6.95" customHeight="1">
      <c r="A99" s="29"/>
      <c r="B99" s="43"/>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30"/>
      <c r="AS99" s="29"/>
      <c r="AT99" s="29"/>
      <c r="AU99" s="29"/>
      <c r="AV99" s="29"/>
      <c r="AW99" s="29"/>
      <c r="AX99" s="29"/>
      <c r="AY99" s="29"/>
      <c r="AZ99" s="29"/>
      <c r="BA99" s="29"/>
      <c r="BB99" s="29"/>
      <c r="BC99" s="29"/>
      <c r="BD99" s="29"/>
      <c r="BE99" s="29"/>
    </row>
  </sheetData>
  <mergeCells count="48">
    <mergeCell ref="K5:AO5"/>
    <mergeCell ref="K6:AO6"/>
    <mergeCell ref="E23:AN23"/>
    <mergeCell ref="AK26:AO26"/>
    <mergeCell ref="L28:P28"/>
    <mergeCell ref="W28:AE28"/>
    <mergeCell ref="AK28:AO28"/>
    <mergeCell ref="W29:AE29"/>
    <mergeCell ref="AK29:AO29"/>
    <mergeCell ref="L29:P29"/>
    <mergeCell ref="W30:AE30"/>
    <mergeCell ref="AK30:AO30"/>
    <mergeCell ref="L30:P30"/>
    <mergeCell ref="AK31:AO31"/>
    <mergeCell ref="L31:P31"/>
    <mergeCell ref="W32:AE32"/>
    <mergeCell ref="AK32:AO32"/>
    <mergeCell ref="L32:P32"/>
    <mergeCell ref="AN97:AP97"/>
    <mergeCell ref="AG97:AM97"/>
    <mergeCell ref="D97:H97"/>
    <mergeCell ref="J97:AF97"/>
    <mergeCell ref="C92:G92"/>
    <mergeCell ref="I92:AF92"/>
    <mergeCell ref="AG92:AM92"/>
    <mergeCell ref="AN92:AP92"/>
    <mergeCell ref="AN95:AP95"/>
    <mergeCell ref="AG95:AM95"/>
    <mergeCell ref="D95:H95"/>
    <mergeCell ref="J95:AF95"/>
    <mergeCell ref="AG94:AM94"/>
    <mergeCell ref="AN94:AP94"/>
    <mergeCell ref="AR2:BE2"/>
    <mergeCell ref="AN96:AP96"/>
    <mergeCell ref="AG96:AM96"/>
    <mergeCell ref="D96:H96"/>
    <mergeCell ref="J96:AF96"/>
    <mergeCell ref="L85:AO85"/>
    <mergeCell ref="AM87:AN87"/>
    <mergeCell ref="AM89:AP89"/>
    <mergeCell ref="AS89:AT91"/>
    <mergeCell ref="AM90:AP90"/>
    <mergeCell ref="W33:AE33"/>
    <mergeCell ref="AK33:AO33"/>
    <mergeCell ref="L33:P33"/>
    <mergeCell ref="X35:AB35"/>
    <mergeCell ref="AK35:AO35"/>
    <mergeCell ref="W31:AE31"/>
  </mergeCells>
  <hyperlinks>
    <hyperlink ref="A95" location="'01 - VRN'!C2" display="/"/>
    <hyperlink ref="A96" location="'SO11 - Místní komunikace ...'!C2" display="/"/>
    <hyperlink ref="A97" location="'SO12 - Dešťová kanalizace...'!C2" display="/"/>
  </hyperlinks>
  <printOptions/>
  <pageMargins left="0.39375" right="0.39375" top="0.39375" bottom="0.39375"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49"/>
  <sheetViews>
    <sheetView showGridLines="0" showZeros="0" view="pageBreakPreview" zoomScale="85" zoomScaleSheetLayoutView="85" workbookViewId="0" topLeftCell="A23">
      <selection activeCell="I41" sqref="I41"/>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spans="1:31" s="2" customFormat="1" ht="6.95" customHeight="1" hidden="1">
      <c r="A1" s="29"/>
      <c r="B1" s="45"/>
      <c r="C1" s="46"/>
      <c r="D1" s="46"/>
      <c r="E1" s="46"/>
      <c r="F1" s="46"/>
      <c r="G1" s="46"/>
      <c r="H1" s="46"/>
      <c r="I1" s="46"/>
      <c r="J1" s="46"/>
      <c r="K1" s="46"/>
      <c r="L1" s="38"/>
      <c r="S1" s="29"/>
      <c r="T1" s="29"/>
      <c r="U1" s="29"/>
      <c r="V1" s="29"/>
      <c r="W1" s="29"/>
      <c r="X1" s="29"/>
      <c r="Y1" s="29"/>
      <c r="Z1" s="29"/>
      <c r="AA1" s="29"/>
      <c r="AB1" s="29"/>
      <c r="AC1" s="29"/>
      <c r="AD1" s="29"/>
      <c r="AE1" s="29"/>
    </row>
    <row r="2" spans="1:31" s="2" customFormat="1" ht="24.95" customHeight="1" hidden="1">
      <c r="A2" s="29"/>
      <c r="B2" s="30"/>
      <c r="C2" s="21" t="s">
        <v>87</v>
      </c>
      <c r="D2" s="29"/>
      <c r="E2" s="29"/>
      <c r="F2" s="29"/>
      <c r="G2" s="29"/>
      <c r="H2" s="29"/>
      <c r="I2" s="29"/>
      <c r="J2" s="29"/>
      <c r="K2" s="29"/>
      <c r="L2" s="38"/>
      <c r="S2" s="29"/>
      <c r="T2" s="29"/>
      <c r="U2" s="29"/>
      <c r="V2" s="29"/>
      <c r="W2" s="29"/>
      <c r="X2" s="29"/>
      <c r="Y2" s="29"/>
      <c r="Z2" s="29"/>
      <c r="AA2" s="29"/>
      <c r="AB2" s="29"/>
      <c r="AC2" s="29"/>
      <c r="AD2" s="29"/>
      <c r="AE2" s="29"/>
    </row>
    <row r="3" spans="1:31" s="2" customFormat="1" ht="6.95" customHeight="1" hidden="1">
      <c r="A3" s="29"/>
      <c r="B3" s="30"/>
      <c r="C3" s="29"/>
      <c r="D3" s="29"/>
      <c r="E3" s="29"/>
      <c r="F3" s="29"/>
      <c r="G3" s="29"/>
      <c r="H3" s="29"/>
      <c r="I3" s="29"/>
      <c r="J3" s="29"/>
      <c r="K3" s="29"/>
      <c r="L3" s="38"/>
      <c r="S3" s="29"/>
      <c r="T3" s="29"/>
      <c r="U3" s="29"/>
      <c r="V3" s="29"/>
      <c r="W3" s="29"/>
      <c r="X3" s="29"/>
      <c r="Y3" s="29"/>
      <c r="Z3" s="29"/>
      <c r="AA3" s="29"/>
      <c r="AB3" s="29"/>
      <c r="AC3" s="29"/>
      <c r="AD3" s="29"/>
      <c r="AE3" s="29"/>
    </row>
    <row r="4" spans="1:31" s="2" customFormat="1" ht="12" customHeight="1" hidden="1">
      <c r="A4" s="29"/>
      <c r="B4" s="30"/>
      <c r="C4" s="26" t="s">
        <v>14</v>
      </c>
      <c r="D4" s="29"/>
      <c r="E4" s="29"/>
      <c r="F4" s="29"/>
      <c r="G4" s="29"/>
      <c r="H4" s="29"/>
      <c r="I4" s="29"/>
      <c r="J4" s="29"/>
      <c r="K4" s="29"/>
      <c r="L4" s="38"/>
      <c r="S4" s="29"/>
      <c r="T4" s="29"/>
      <c r="U4" s="29"/>
      <c r="V4" s="29"/>
      <c r="W4" s="29"/>
      <c r="X4" s="29"/>
      <c r="Y4" s="29"/>
      <c r="Z4" s="29"/>
      <c r="AA4" s="29"/>
      <c r="AB4" s="29"/>
      <c r="AC4" s="29"/>
      <c r="AD4" s="29"/>
      <c r="AE4" s="29"/>
    </row>
    <row r="5" spans="1:31" s="2" customFormat="1" ht="16.5" customHeight="1" hidden="1">
      <c r="A5" s="29"/>
      <c r="B5" s="30"/>
      <c r="C5" s="29"/>
      <c r="D5" s="29"/>
      <c r="E5" s="221" t="e">
        <f>#REF!</f>
        <v>#REF!</v>
      </c>
      <c r="F5" s="222"/>
      <c r="G5" s="222"/>
      <c r="H5" s="222"/>
      <c r="I5" s="29"/>
      <c r="J5" s="29"/>
      <c r="K5" s="29"/>
      <c r="L5" s="38"/>
      <c r="S5" s="29"/>
      <c r="T5" s="29"/>
      <c r="U5" s="29"/>
      <c r="V5" s="29"/>
      <c r="W5" s="29"/>
      <c r="X5" s="29"/>
      <c r="Y5" s="29"/>
      <c r="Z5" s="29"/>
      <c r="AA5" s="29"/>
      <c r="AB5" s="29"/>
      <c r="AC5" s="29"/>
      <c r="AD5" s="29"/>
      <c r="AE5" s="29"/>
    </row>
    <row r="6" spans="1:31" s="2" customFormat="1" ht="12" customHeight="1" hidden="1">
      <c r="A6" s="29"/>
      <c r="B6" s="30"/>
      <c r="C6" s="26" t="s">
        <v>85</v>
      </c>
      <c r="D6" s="29"/>
      <c r="E6" s="29"/>
      <c r="F6" s="29"/>
      <c r="G6" s="29"/>
      <c r="H6" s="29"/>
      <c r="I6" s="29"/>
      <c r="J6" s="29"/>
      <c r="K6" s="29"/>
      <c r="L6" s="38"/>
      <c r="S6" s="29"/>
      <c r="T6" s="29"/>
      <c r="U6" s="29"/>
      <c r="V6" s="29"/>
      <c r="W6" s="29"/>
      <c r="X6" s="29"/>
      <c r="Y6" s="29"/>
      <c r="Z6" s="29"/>
      <c r="AA6" s="29"/>
      <c r="AB6" s="29"/>
      <c r="AC6" s="29"/>
      <c r="AD6" s="29"/>
      <c r="AE6" s="29"/>
    </row>
    <row r="7" spans="1:31" s="2" customFormat="1" ht="16.5" customHeight="1" hidden="1">
      <c r="A7" s="29"/>
      <c r="B7" s="30"/>
      <c r="C7" s="29"/>
      <c r="D7" s="29"/>
      <c r="E7" s="191" t="e">
        <f>#REF!</f>
        <v>#REF!</v>
      </c>
      <c r="F7" s="220"/>
      <c r="G7" s="220"/>
      <c r="H7" s="220"/>
      <c r="I7" s="29"/>
      <c r="J7" s="29"/>
      <c r="K7" s="29"/>
      <c r="L7" s="38"/>
      <c r="S7" s="29"/>
      <c r="T7" s="29"/>
      <c r="U7" s="29"/>
      <c r="V7" s="29"/>
      <c r="W7" s="29"/>
      <c r="X7" s="29"/>
      <c r="Y7" s="29"/>
      <c r="Z7" s="29"/>
      <c r="AA7" s="29"/>
      <c r="AB7" s="29"/>
      <c r="AC7" s="29"/>
      <c r="AD7" s="29"/>
      <c r="AE7" s="29"/>
    </row>
    <row r="8" spans="1:31" s="2" customFormat="1" ht="6.95" customHeight="1" hidden="1">
      <c r="A8" s="29"/>
      <c r="B8" s="30"/>
      <c r="C8" s="29"/>
      <c r="D8" s="29"/>
      <c r="E8" s="29"/>
      <c r="F8" s="29"/>
      <c r="G8" s="29"/>
      <c r="H8" s="29"/>
      <c r="I8" s="29"/>
      <c r="J8" s="29"/>
      <c r="K8" s="29"/>
      <c r="L8" s="38"/>
      <c r="S8" s="29"/>
      <c r="T8" s="29"/>
      <c r="U8" s="29"/>
      <c r="V8" s="29"/>
      <c r="W8" s="29"/>
      <c r="X8" s="29"/>
      <c r="Y8" s="29"/>
      <c r="Z8" s="29"/>
      <c r="AA8" s="29"/>
      <c r="AB8" s="29"/>
      <c r="AC8" s="29"/>
      <c r="AD8" s="29"/>
      <c r="AE8" s="29"/>
    </row>
    <row r="9" spans="1:31" s="2" customFormat="1" ht="12" customHeight="1" hidden="1">
      <c r="A9" s="29"/>
      <c r="B9" s="30"/>
      <c r="C9" s="26" t="s">
        <v>18</v>
      </c>
      <c r="D9" s="29"/>
      <c r="E9" s="29"/>
      <c r="F9" s="24" t="e">
        <f>#REF!</f>
        <v>#REF!</v>
      </c>
      <c r="G9" s="29"/>
      <c r="H9" s="29"/>
      <c r="I9" s="26" t="s">
        <v>20</v>
      </c>
      <c r="J9" s="51" t="e">
        <f>IF(#REF!="","",#REF!)</f>
        <v>#REF!</v>
      </c>
      <c r="K9" s="29"/>
      <c r="L9" s="38"/>
      <c r="S9" s="29"/>
      <c r="T9" s="29"/>
      <c r="U9" s="29"/>
      <c r="V9" s="29"/>
      <c r="W9" s="29"/>
      <c r="X9" s="29"/>
      <c r="Y9" s="29"/>
      <c r="Z9" s="29"/>
      <c r="AA9" s="29"/>
      <c r="AB9" s="29"/>
      <c r="AC9" s="29"/>
      <c r="AD9" s="29"/>
      <c r="AE9" s="29"/>
    </row>
    <row r="10" spans="1:31" s="2" customFormat="1" ht="6.95" customHeight="1" hidden="1">
      <c r="A10" s="29"/>
      <c r="B10" s="30"/>
      <c r="C10" s="29"/>
      <c r="D10" s="29"/>
      <c r="E10" s="29"/>
      <c r="F10" s="29"/>
      <c r="G10" s="29"/>
      <c r="H10" s="29"/>
      <c r="I10" s="29"/>
      <c r="J10" s="29"/>
      <c r="K10" s="29"/>
      <c r="L10" s="38"/>
      <c r="S10" s="29"/>
      <c r="T10" s="29"/>
      <c r="U10" s="29"/>
      <c r="V10" s="29"/>
      <c r="W10" s="29"/>
      <c r="X10" s="29"/>
      <c r="Y10" s="29"/>
      <c r="Z10" s="29"/>
      <c r="AA10" s="29"/>
      <c r="AB10" s="29"/>
      <c r="AC10" s="29"/>
      <c r="AD10" s="29"/>
      <c r="AE10" s="29"/>
    </row>
    <row r="11" spans="1:31" s="2" customFormat="1" ht="15.2" customHeight="1" hidden="1">
      <c r="A11" s="29"/>
      <c r="B11" s="30"/>
      <c r="C11" s="26" t="s">
        <v>21</v>
      </c>
      <c r="D11" s="29"/>
      <c r="E11" s="29"/>
      <c r="F11" s="24" t="e">
        <f>#REF!</f>
        <v>#REF!</v>
      </c>
      <c r="G11" s="29"/>
      <c r="H11" s="29"/>
      <c r="I11" s="26" t="s">
        <v>25</v>
      </c>
      <c r="J11" s="27" t="e">
        <f>#REF!</f>
        <v>#REF!</v>
      </c>
      <c r="K11" s="29"/>
      <c r="L11" s="38"/>
      <c r="S11" s="29"/>
      <c r="T11" s="29"/>
      <c r="U11" s="29"/>
      <c r="V11" s="29"/>
      <c r="W11" s="29"/>
      <c r="X11" s="29"/>
      <c r="Y11" s="29"/>
      <c r="Z11" s="29"/>
      <c r="AA11" s="29"/>
      <c r="AB11" s="29"/>
      <c r="AC11" s="29"/>
      <c r="AD11" s="29"/>
      <c r="AE11" s="29"/>
    </row>
    <row r="12" spans="1:31" s="2" customFormat="1" ht="15.2" customHeight="1" hidden="1">
      <c r="A12" s="29"/>
      <c r="B12" s="30"/>
      <c r="C12" s="26" t="s">
        <v>24</v>
      </c>
      <c r="D12" s="29"/>
      <c r="E12" s="29"/>
      <c r="F12" s="24" t="e">
        <f>IF(#REF!="","",#REF!)</f>
        <v>#REF!</v>
      </c>
      <c r="G12" s="29"/>
      <c r="H12" s="29"/>
      <c r="I12" s="26" t="s">
        <v>27</v>
      </c>
      <c r="J12" s="27" t="e">
        <f>#REF!</f>
        <v>#REF!</v>
      </c>
      <c r="K12" s="29"/>
      <c r="L12" s="38"/>
      <c r="S12" s="29"/>
      <c r="T12" s="29"/>
      <c r="U12" s="29"/>
      <c r="V12" s="29"/>
      <c r="W12" s="29"/>
      <c r="X12" s="29"/>
      <c r="Y12" s="29"/>
      <c r="Z12" s="29"/>
      <c r="AA12" s="29"/>
      <c r="AB12" s="29"/>
      <c r="AC12" s="29"/>
      <c r="AD12" s="29"/>
      <c r="AE12" s="29"/>
    </row>
    <row r="13" spans="1:31" s="2" customFormat="1" ht="10.35" customHeight="1" hidden="1">
      <c r="A13" s="29"/>
      <c r="B13" s="30"/>
      <c r="C13" s="29"/>
      <c r="D13" s="29"/>
      <c r="E13" s="29"/>
      <c r="F13" s="29"/>
      <c r="G13" s="29"/>
      <c r="H13" s="29"/>
      <c r="I13" s="29"/>
      <c r="J13" s="29"/>
      <c r="K13" s="29"/>
      <c r="L13" s="38"/>
      <c r="S13" s="29"/>
      <c r="T13" s="29"/>
      <c r="U13" s="29"/>
      <c r="V13" s="29"/>
      <c r="W13" s="29"/>
      <c r="X13" s="29"/>
      <c r="Y13" s="29"/>
      <c r="Z13" s="29"/>
      <c r="AA13" s="29"/>
      <c r="AB13" s="29"/>
      <c r="AC13" s="29"/>
      <c r="AD13" s="29"/>
      <c r="AE13" s="29"/>
    </row>
    <row r="14" spans="1:31" s="2" customFormat="1" ht="29.25" customHeight="1" hidden="1">
      <c r="A14" s="29"/>
      <c r="B14" s="30"/>
      <c r="C14" s="90" t="s">
        <v>88</v>
      </c>
      <c r="D14" s="89"/>
      <c r="E14" s="89"/>
      <c r="F14" s="89"/>
      <c r="G14" s="89"/>
      <c r="H14" s="89"/>
      <c r="I14" s="89"/>
      <c r="J14" s="91" t="s">
        <v>89</v>
      </c>
      <c r="K14" s="89"/>
      <c r="L14" s="38"/>
      <c r="S14" s="29"/>
      <c r="T14" s="29"/>
      <c r="U14" s="29"/>
      <c r="V14" s="29"/>
      <c r="W14" s="29"/>
      <c r="X14" s="29"/>
      <c r="Y14" s="29"/>
      <c r="Z14" s="29"/>
      <c r="AA14" s="29"/>
      <c r="AB14" s="29"/>
      <c r="AC14" s="29"/>
      <c r="AD14" s="29"/>
      <c r="AE14" s="29"/>
    </row>
    <row r="15" spans="1:31" s="2" customFormat="1" ht="10.35" customHeight="1" hidden="1">
      <c r="A15" s="29"/>
      <c r="B15" s="30"/>
      <c r="C15" s="29"/>
      <c r="D15" s="29"/>
      <c r="E15" s="29"/>
      <c r="F15" s="29"/>
      <c r="G15" s="29"/>
      <c r="H15" s="29"/>
      <c r="I15" s="29"/>
      <c r="J15" s="29"/>
      <c r="K15" s="29"/>
      <c r="L15" s="38"/>
      <c r="S15" s="29"/>
      <c r="T15" s="29"/>
      <c r="U15" s="29"/>
      <c r="V15" s="29"/>
      <c r="W15" s="29"/>
      <c r="X15" s="29"/>
      <c r="Y15" s="29"/>
      <c r="Z15" s="29"/>
      <c r="AA15" s="29"/>
      <c r="AB15" s="29"/>
      <c r="AC15" s="29"/>
      <c r="AD15" s="29"/>
      <c r="AE15" s="29"/>
    </row>
    <row r="16" spans="1:47" s="2" customFormat="1" ht="22.9" customHeight="1" hidden="1">
      <c r="A16" s="29"/>
      <c r="B16" s="30"/>
      <c r="C16" s="92" t="s">
        <v>90</v>
      </c>
      <c r="D16" s="29"/>
      <c r="E16" s="29"/>
      <c r="F16" s="29"/>
      <c r="G16" s="29"/>
      <c r="H16" s="29"/>
      <c r="I16" s="29"/>
      <c r="J16" s="67">
        <f>J37</f>
        <v>0</v>
      </c>
      <c r="K16" s="29"/>
      <c r="L16" s="38"/>
      <c r="S16" s="29"/>
      <c r="T16" s="29"/>
      <c r="U16" s="29"/>
      <c r="V16" s="29"/>
      <c r="W16" s="29"/>
      <c r="X16" s="29"/>
      <c r="Y16" s="29"/>
      <c r="Z16" s="29"/>
      <c r="AA16" s="29"/>
      <c r="AB16" s="29"/>
      <c r="AC16" s="29"/>
      <c r="AD16" s="29"/>
      <c r="AE16" s="29"/>
      <c r="AU16" s="17" t="s">
        <v>91</v>
      </c>
    </row>
    <row r="17" spans="2:12" s="8" customFormat="1" ht="24.95" customHeight="1" hidden="1">
      <c r="B17" s="93"/>
      <c r="D17" s="94" t="s">
        <v>92</v>
      </c>
      <c r="E17" s="95"/>
      <c r="F17" s="95"/>
      <c r="G17" s="95"/>
      <c r="H17" s="95"/>
      <c r="I17" s="95"/>
      <c r="J17" s="96">
        <f>J38</f>
        <v>0</v>
      </c>
      <c r="L17" s="93"/>
    </row>
    <row r="18" spans="1:31" s="2" customFormat="1" ht="21.75" customHeight="1" hidden="1">
      <c r="A18" s="29"/>
      <c r="B18" s="30"/>
      <c r="C18" s="29"/>
      <c r="D18" s="29"/>
      <c r="E18" s="29"/>
      <c r="F18" s="29"/>
      <c r="G18" s="29"/>
      <c r="H18" s="29"/>
      <c r="I18" s="29"/>
      <c r="J18" s="29"/>
      <c r="K18" s="29"/>
      <c r="L18" s="38"/>
      <c r="S18" s="29"/>
      <c r="T18" s="29"/>
      <c r="U18" s="29"/>
      <c r="V18" s="29"/>
      <c r="W18" s="29"/>
      <c r="X18" s="29"/>
      <c r="Y18" s="29"/>
      <c r="Z18" s="29"/>
      <c r="AA18" s="29"/>
      <c r="AB18" s="29"/>
      <c r="AC18" s="29"/>
      <c r="AD18" s="29"/>
      <c r="AE18" s="29"/>
    </row>
    <row r="19" spans="1:31" s="2" customFormat="1" ht="6.95" customHeight="1" hidden="1">
      <c r="A19" s="29"/>
      <c r="B19" s="43"/>
      <c r="C19" s="44"/>
      <c r="D19" s="44"/>
      <c r="E19" s="44"/>
      <c r="F19" s="44"/>
      <c r="G19" s="44"/>
      <c r="H19" s="44"/>
      <c r="I19" s="44"/>
      <c r="J19" s="44"/>
      <c r="K19" s="44"/>
      <c r="L19" s="38"/>
      <c r="S19" s="29"/>
      <c r="T19" s="29"/>
      <c r="U19" s="29"/>
      <c r="V19" s="29"/>
      <c r="W19" s="29"/>
      <c r="X19" s="29"/>
      <c r="Y19" s="29"/>
      <c r="Z19" s="29"/>
      <c r="AA19" s="29"/>
      <c r="AB19" s="29"/>
      <c r="AC19" s="29"/>
      <c r="AD19" s="29"/>
      <c r="AE19" s="29"/>
    </row>
    <row r="20" ht="12" hidden="1"/>
    <row r="21" ht="12" hidden="1"/>
    <row r="22" ht="12" hidden="1"/>
    <row r="23" spans="1:31" s="2" customFormat="1" ht="6.95" customHeight="1">
      <c r="A23" s="29"/>
      <c r="B23" s="45"/>
      <c r="C23" s="46"/>
      <c r="D23" s="46"/>
      <c r="E23" s="46"/>
      <c r="F23" s="46"/>
      <c r="G23" s="46"/>
      <c r="H23" s="46"/>
      <c r="I23" s="46"/>
      <c r="J23" s="46"/>
      <c r="K23" s="46"/>
      <c r="L23" s="38"/>
      <c r="S23" s="29"/>
      <c r="T23" s="29"/>
      <c r="U23" s="29"/>
      <c r="V23" s="29"/>
      <c r="W23" s="29"/>
      <c r="X23" s="29"/>
      <c r="Y23" s="29"/>
      <c r="Z23" s="29"/>
      <c r="AA23" s="29"/>
      <c r="AB23" s="29"/>
      <c r="AC23" s="29"/>
      <c r="AD23" s="29"/>
      <c r="AE23" s="29"/>
    </row>
    <row r="24" spans="1:31" s="2" customFormat="1" ht="24.95" customHeight="1">
      <c r="A24" s="29"/>
      <c r="B24" s="30"/>
      <c r="C24" s="21" t="s">
        <v>93</v>
      </c>
      <c r="D24" s="29"/>
      <c r="E24" s="29"/>
      <c r="F24" s="29"/>
      <c r="G24" s="29"/>
      <c r="H24" s="29"/>
      <c r="I24" s="29"/>
      <c r="J24" s="29"/>
      <c r="K24" s="29"/>
      <c r="L24" s="38"/>
      <c r="S24" s="29"/>
      <c r="T24" s="29"/>
      <c r="U24" s="29"/>
      <c r="V24" s="29"/>
      <c r="W24" s="29"/>
      <c r="X24" s="29"/>
      <c r="Y24" s="29"/>
      <c r="Z24" s="29"/>
      <c r="AA24" s="29"/>
      <c r="AB24" s="29"/>
      <c r="AC24" s="29"/>
      <c r="AD24" s="29"/>
      <c r="AE24" s="29"/>
    </row>
    <row r="25" spans="1:31" s="2" customFormat="1" ht="6.95" customHeight="1">
      <c r="A25" s="29"/>
      <c r="B25" s="30"/>
      <c r="C25" s="29"/>
      <c r="D25" s="29"/>
      <c r="E25" s="29"/>
      <c r="F25" s="29"/>
      <c r="G25" s="29"/>
      <c r="H25" s="29"/>
      <c r="I25" s="29"/>
      <c r="J25" s="29"/>
      <c r="K25" s="29"/>
      <c r="L25" s="38"/>
      <c r="S25" s="29"/>
      <c r="T25" s="29"/>
      <c r="U25" s="29"/>
      <c r="V25" s="29"/>
      <c r="W25" s="29"/>
      <c r="X25" s="29"/>
      <c r="Y25" s="29"/>
      <c r="Z25" s="29"/>
      <c r="AA25" s="29"/>
      <c r="AB25" s="29"/>
      <c r="AC25" s="29"/>
      <c r="AD25" s="29"/>
      <c r="AE25" s="29"/>
    </row>
    <row r="26" spans="1:31" s="2" customFormat="1" ht="12" customHeight="1">
      <c r="A26" s="29"/>
      <c r="B26" s="30"/>
      <c r="C26" s="26" t="s">
        <v>14</v>
      </c>
      <c r="D26" s="29"/>
      <c r="E26" s="29"/>
      <c r="F26" s="29"/>
      <c r="G26" s="29"/>
      <c r="H26" s="29"/>
      <c r="I26" s="29"/>
      <c r="J26" s="29"/>
      <c r="K26" s="29"/>
      <c r="L26" s="38"/>
      <c r="S26" s="29"/>
      <c r="T26" s="29"/>
      <c r="U26" s="29"/>
      <c r="V26" s="29"/>
      <c r="W26" s="29"/>
      <c r="X26" s="29"/>
      <c r="Y26" s="29"/>
      <c r="Z26" s="29"/>
      <c r="AA26" s="29"/>
      <c r="AB26" s="29"/>
      <c r="AC26" s="29"/>
      <c r="AD26" s="29"/>
      <c r="AE26" s="29"/>
    </row>
    <row r="27" spans="1:31" s="2" customFormat="1" ht="16.5" customHeight="1">
      <c r="A27" s="29"/>
      <c r="B27" s="30"/>
      <c r="C27" s="29"/>
      <c r="D27" s="29"/>
      <c r="E27" s="221" t="str">
        <f>'Rekapitulace stavby'!K6</f>
        <v>CHODNÍK PODÉL SILNICE III/4726 UL. ŠUMBARSKÁ, PETŘVALD</v>
      </c>
      <c r="F27" s="222"/>
      <c r="G27" s="222"/>
      <c r="H27" s="222"/>
      <c r="I27" s="29"/>
      <c r="J27" s="29"/>
      <c r="K27" s="29"/>
      <c r="L27" s="38"/>
      <c r="S27" s="29"/>
      <c r="T27" s="29"/>
      <c r="U27" s="29"/>
      <c r="V27" s="29"/>
      <c r="W27" s="29"/>
      <c r="X27" s="29"/>
      <c r="Y27" s="29"/>
      <c r="Z27" s="29"/>
      <c r="AA27" s="29"/>
      <c r="AB27" s="29"/>
      <c r="AC27" s="29"/>
      <c r="AD27" s="29"/>
      <c r="AE27" s="29"/>
    </row>
    <row r="28" spans="1:31" s="2" customFormat="1" ht="12" customHeight="1">
      <c r="A28" s="29"/>
      <c r="B28" s="30"/>
      <c r="C28" s="26" t="s">
        <v>85</v>
      </c>
      <c r="D28" s="29"/>
      <c r="E28" s="29"/>
      <c r="F28" s="29"/>
      <c r="G28" s="29"/>
      <c r="H28" s="29"/>
      <c r="I28" s="29"/>
      <c r="J28" s="29"/>
      <c r="K28" s="29"/>
      <c r="L28" s="38"/>
      <c r="S28" s="29"/>
      <c r="T28" s="29"/>
      <c r="U28" s="29"/>
      <c r="V28" s="29"/>
      <c r="W28" s="29"/>
      <c r="X28" s="29"/>
      <c r="Y28" s="29"/>
      <c r="Z28" s="29"/>
      <c r="AA28" s="29"/>
      <c r="AB28" s="29"/>
      <c r="AC28" s="29"/>
      <c r="AD28" s="29"/>
      <c r="AE28" s="29"/>
    </row>
    <row r="29" spans="1:31" s="2" customFormat="1" ht="16.5" customHeight="1">
      <c r="A29" s="29"/>
      <c r="B29" s="30"/>
      <c r="C29" s="29"/>
      <c r="D29" s="29"/>
      <c r="E29" s="191" t="s">
        <v>86</v>
      </c>
      <c r="F29" s="220"/>
      <c r="G29" s="220"/>
      <c r="H29" s="220"/>
      <c r="I29" s="29"/>
      <c r="J29" s="29"/>
      <c r="K29" s="29"/>
      <c r="L29" s="38"/>
      <c r="S29" s="29"/>
      <c r="T29" s="29"/>
      <c r="U29" s="29"/>
      <c r="V29" s="29"/>
      <c r="W29" s="29"/>
      <c r="X29" s="29"/>
      <c r="Y29" s="29"/>
      <c r="Z29" s="29"/>
      <c r="AA29" s="29"/>
      <c r="AB29" s="29"/>
      <c r="AC29" s="29"/>
      <c r="AD29" s="29"/>
      <c r="AE29" s="29"/>
    </row>
    <row r="30" spans="1:31" s="2" customFormat="1" ht="6.95" customHeight="1">
      <c r="A30" s="29"/>
      <c r="B30" s="30"/>
      <c r="C30" s="29"/>
      <c r="D30" s="29"/>
      <c r="E30" s="29"/>
      <c r="F30" s="29"/>
      <c r="G30" s="29"/>
      <c r="H30" s="29"/>
      <c r="I30" s="29"/>
      <c r="J30" s="29"/>
      <c r="K30" s="29"/>
      <c r="L30" s="38"/>
      <c r="S30" s="29"/>
      <c r="T30" s="29"/>
      <c r="U30" s="29"/>
      <c r="V30" s="29"/>
      <c r="W30" s="29"/>
      <c r="X30" s="29"/>
      <c r="Y30" s="29"/>
      <c r="Z30" s="29"/>
      <c r="AA30" s="29"/>
      <c r="AB30" s="29"/>
      <c r="AC30" s="29"/>
      <c r="AD30" s="29"/>
      <c r="AE30" s="29"/>
    </row>
    <row r="31" spans="1:31" s="2" customFormat="1" ht="12" customHeight="1">
      <c r="A31" s="29"/>
      <c r="B31" s="30"/>
      <c r="C31" s="26" t="s">
        <v>18</v>
      </c>
      <c r="D31" s="29"/>
      <c r="E31" s="29"/>
      <c r="F31" s="24"/>
      <c r="G31" s="29"/>
      <c r="H31" s="29"/>
      <c r="I31" s="26" t="s">
        <v>20</v>
      </c>
      <c r="J31" s="51"/>
      <c r="K31" s="29"/>
      <c r="L31" s="38"/>
      <c r="S31" s="29"/>
      <c r="T31" s="29"/>
      <c r="U31" s="29"/>
      <c r="V31" s="29"/>
      <c r="W31" s="29"/>
      <c r="X31" s="29"/>
      <c r="Y31" s="29"/>
      <c r="Z31" s="29"/>
      <c r="AA31" s="29"/>
      <c r="AB31" s="29"/>
      <c r="AC31" s="29"/>
      <c r="AD31" s="29"/>
      <c r="AE31" s="29"/>
    </row>
    <row r="32" spans="1:31" s="2" customFormat="1" ht="6.95" customHeight="1">
      <c r="A32" s="29"/>
      <c r="B32" s="30"/>
      <c r="C32" s="29"/>
      <c r="D32" s="29"/>
      <c r="E32" s="29"/>
      <c r="F32" s="29"/>
      <c r="G32" s="29"/>
      <c r="H32" s="29"/>
      <c r="I32" s="29"/>
      <c r="J32" s="29"/>
      <c r="K32" s="29"/>
      <c r="L32" s="38"/>
      <c r="S32" s="29"/>
      <c r="T32" s="29"/>
      <c r="U32" s="29"/>
      <c r="V32" s="29"/>
      <c r="W32" s="29"/>
      <c r="X32" s="29"/>
      <c r="Y32" s="29"/>
      <c r="Z32" s="29"/>
      <c r="AA32" s="29"/>
      <c r="AB32" s="29"/>
      <c r="AC32" s="29"/>
      <c r="AD32" s="29"/>
      <c r="AE32" s="29"/>
    </row>
    <row r="33" spans="1:31" s="2" customFormat="1" ht="15.2" customHeight="1">
      <c r="A33" s="29"/>
      <c r="B33" s="30"/>
      <c r="C33" s="26" t="s">
        <v>21</v>
      </c>
      <c r="D33" s="29"/>
      <c r="E33" s="29"/>
      <c r="F33" s="24"/>
      <c r="G33" s="29"/>
      <c r="H33" s="29"/>
      <c r="I33" s="26" t="s">
        <v>25</v>
      </c>
      <c r="J33" s="27"/>
      <c r="K33" s="29"/>
      <c r="L33" s="38"/>
      <c r="S33" s="29"/>
      <c r="T33" s="29"/>
      <c r="U33" s="29"/>
      <c r="V33" s="29"/>
      <c r="W33" s="29"/>
      <c r="X33" s="29"/>
      <c r="Y33" s="29"/>
      <c r="Z33" s="29"/>
      <c r="AA33" s="29"/>
      <c r="AB33" s="29"/>
      <c r="AC33" s="29"/>
      <c r="AD33" s="29"/>
      <c r="AE33" s="29"/>
    </row>
    <row r="34" spans="1:31" s="2" customFormat="1" ht="15.2" customHeight="1">
      <c r="A34" s="29"/>
      <c r="B34" s="30"/>
      <c r="C34" s="26" t="s">
        <v>24</v>
      </c>
      <c r="D34" s="29"/>
      <c r="E34" s="29"/>
      <c r="F34" s="24"/>
      <c r="G34" s="29"/>
      <c r="H34" s="29"/>
      <c r="I34" s="26" t="s">
        <v>27</v>
      </c>
      <c r="J34" s="27"/>
      <c r="K34" s="29"/>
      <c r="L34" s="38"/>
      <c r="S34" s="29"/>
      <c r="T34" s="29"/>
      <c r="U34" s="29"/>
      <c r="V34" s="29"/>
      <c r="W34" s="29"/>
      <c r="X34" s="29"/>
      <c r="Y34" s="29"/>
      <c r="Z34" s="29"/>
      <c r="AA34" s="29"/>
      <c r="AB34" s="29"/>
      <c r="AC34" s="29"/>
      <c r="AD34" s="29"/>
      <c r="AE34" s="29"/>
    </row>
    <row r="35" spans="1:31" s="2" customFormat="1" ht="10.35" customHeight="1">
      <c r="A35" s="29"/>
      <c r="B35" s="30"/>
      <c r="C35" s="29"/>
      <c r="D35" s="29"/>
      <c r="E35" s="29"/>
      <c r="F35" s="29"/>
      <c r="G35" s="29"/>
      <c r="H35" s="29"/>
      <c r="I35" s="29"/>
      <c r="J35" s="29"/>
      <c r="K35" s="29"/>
      <c r="L35" s="38"/>
      <c r="S35" s="29"/>
      <c r="T35" s="29"/>
      <c r="U35" s="29"/>
      <c r="V35" s="29"/>
      <c r="W35" s="29"/>
      <c r="X35" s="29"/>
      <c r="Y35" s="29"/>
      <c r="Z35" s="29"/>
      <c r="AA35" s="29"/>
      <c r="AB35" s="29"/>
      <c r="AC35" s="29"/>
      <c r="AD35" s="29"/>
      <c r="AE35" s="29"/>
    </row>
    <row r="36" spans="1:31" s="9" customFormat="1" ht="29.25" customHeight="1">
      <c r="A36" s="97"/>
      <c r="B36" s="98"/>
      <c r="C36" s="99" t="s">
        <v>94</v>
      </c>
      <c r="D36" s="100" t="s">
        <v>54</v>
      </c>
      <c r="E36" s="100" t="s">
        <v>50</v>
      </c>
      <c r="F36" s="100" t="s">
        <v>51</v>
      </c>
      <c r="G36" s="100" t="s">
        <v>95</v>
      </c>
      <c r="H36" s="100" t="s">
        <v>96</v>
      </c>
      <c r="I36" s="100" t="s">
        <v>97</v>
      </c>
      <c r="J36" s="101" t="s">
        <v>89</v>
      </c>
      <c r="K36" s="102" t="s">
        <v>98</v>
      </c>
      <c r="L36" s="103"/>
      <c r="M36" s="58" t="s">
        <v>1</v>
      </c>
      <c r="N36" s="59" t="s">
        <v>33</v>
      </c>
      <c r="O36" s="59" t="s">
        <v>99</v>
      </c>
      <c r="P36" s="59" t="s">
        <v>100</v>
      </c>
      <c r="Q36" s="59" t="s">
        <v>101</v>
      </c>
      <c r="R36" s="59" t="s">
        <v>102</v>
      </c>
      <c r="S36" s="59" t="s">
        <v>103</v>
      </c>
      <c r="T36" s="60" t="s">
        <v>104</v>
      </c>
      <c r="U36" s="97"/>
      <c r="V36" s="97"/>
      <c r="W36" s="97"/>
      <c r="X36" s="97"/>
      <c r="Y36" s="97"/>
      <c r="Z36" s="97"/>
      <c r="AA36" s="97"/>
      <c r="AB36" s="97"/>
      <c r="AC36" s="97"/>
      <c r="AD36" s="97"/>
      <c r="AE36" s="97"/>
    </row>
    <row r="37" spans="1:63" s="2" customFormat="1" ht="22.9" customHeight="1">
      <c r="A37" s="29"/>
      <c r="B37" s="30"/>
      <c r="C37" s="65" t="s">
        <v>105</v>
      </c>
      <c r="D37" s="29"/>
      <c r="E37" s="29"/>
      <c r="F37" s="29"/>
      <c r="G37" s="29"/>
      <c r="H37" s="29"/>
      <c r="I37" s="29"/>
      <c r="J37" s="104">
        <f>BK37</f>
        <v>0</v>
      </c>
      <c r="K37" s="29"/>
      <c r="L37" s="30"/>
      <c r="M37" s="61"/>
      <c r="N37" s="52"/>
      <c r="O37" s="62"/>
      <c r="P37" s="105">
        <f>P38</f>
        <v>0</v>
      </c>
      <c r="Q37" s="62"/>
      <c r="R37" s="105">
        <f>R38</f>
        <v>0</v>
      </c>
      <c r="S37" s="62"/>
      <c r="T37" s="106">
        <f>T38</f>
        <v>0</v>
      </c>
      <c r="U37" s="29"/>
      <c r="V37" s="29"/>
      <c r="W37" s="29"/>
      <c r="X37" s="29"/>
      <c r="Y37" s="29"/>
      <c r="Z37" s="29"/>
      <c r="AA37" s="29"/>
      <c r="AB37" s="29"/>
      <c r="AC37" s="29"/>
      <c r="AD37" s="29"/>
      <c r="AE37" s="29"/>
      <c r="AT37" s="17" t="s">
        <v>68</v>
      </c>
      <c r="AU37" s="17" t="s">
        <v>91</v>
      </c>
      <c r="BK37" s="107">
        <f>BK38</f>
        <v>0</v>
      </c>
    </row>
    <row r="38" spans="2:63" s="10" customFormat="1" ht="25.9" customHeight="1">
      <c r="B38" s="108"/>
      <c r="D38" s="109" t="s">
        <v>68</v>
      </c>
      <c r="E38" s="110" t="s">
        <v>74</v>
      </c>
      <c r="F38" s="110" t="s">
        <v>106</v>
      </c>
      <c r="J38" s="111">
        <f>BK38</f>
        <v>0</v>
      </c>
      <c r="L38" s="108"/>
      <c r="M38" s="112"/>
      <c r="N38" s="113"/>
      <c r="O38" s="113"/>
      <c r="P38" s="114">
        <f>SUM(P39:P48)</f>
        <v>0</v>
      </c>
      <c r="Q38" s="113"/>
      <c r="R38" s="114">
        <f>SUM(R39:R48)</f>
        <v>0</v>
      </c>
      <c r="S38" s="113"/>
      <c r="T38" s="115">
        <f>SUM(T39:T48)</f>
        <v>0</v>
      </c>
      <c r="AR38" s="109" t="s">
        <v>107</v>
      </c>
      <c r="AT38" s="116" t="s">
        <v>68</v>
      </c>
      <c r="AU38" s="116" t="s">
        <v>69</v>
      </c>
      <c r="AY38" s="109" t="s">
        <v>108</v>
      </c>
      <c r="BK38" s="117">
        <f>SUM(BK39:BK48)</f>
        <v>0</v>
      </c>
    </row>
    <row r="39" spans="1:65" s="2" customFormat="1" ht="16.5" customHeight="1">
      <c r="A39" s="29"/>
      <c r="B39" s="118"/>
      <c r="C39" s="119" t="s">
        <v>76</v>
      </c>
      <c r="D39" s="119" t="s">
        <v>109</v>
      </c>
      <c r="E39" s="120" t="s">
        <v>76</v>
      </c>
      <c r="F39" s="121" t="s">
        <v>110</v>
      </c>
      <c r="G39" s="122" t="s">
        <v>111</v>
      </c>
      <c r="H39" s="123">
        <v>1</v>
      </c>
      <c r="I39" s="124"/>
      <c r="J39" s="124">
        <f>ROUND(I39*H39,2)</f>
        <v>0</v>
      </c>
      <c r="K39" s="125"/>
      <c r="L39" s="30"/>
      <c r="M39" s="126" t="s">
        <v>1</v>
      </c>
      <c r="N39" s="127" t="s">
        <v>34</v>
      </c>
      <c r="O39" s="128">
        <v>0</v>
      </c>
      <c r="P39" s="128">
        <f>O39*H39</f>
        <v>0</v>
      </c>
      <c r="Q39" s="128">
        <v>0</v>
      </c>
      <c r="R39" s="128">
        <f>Q39*H39</f>
        <v>0</v>
      </c>
      <c r="S39" s="128">
        <v>0</v>
      </c>
      <c r="T39" s="129">
        <f>S39*H39</f>
        <v>0</v>
      </c>
      <c r="U39" s="29"/>
      <c r="V39" s="29"/>
      <c r="W39" s="29"/>
      <c r="X39" s="29"/>
      <c r="Y39" s="29"/>
      <c r="Z39" s="29"/>
      <c r="AA39" s="29"/>
      <c r="AB39" s="29"/>
      <c r="AC39" s="29"/>
      <c r="AD39" s="29"/>
      <c r="AE39" s="29"/>
      <c r="AR39" s="130" t="s">
        <v>112</v>
      </c>
      <c r="AT39" s="130" t="s">
        <v>109</v>
      </c>
      <c r="AU39" s="130" t="s">
        <v>76</v>
      </c>
      <c r="AY39" s="17" t="s">
        <v>108</v>
      </c>
      <c r="BE39" s="131">
        <f>IF(N39="základní",J39,0)</f>
        <v>0</v>
      </c>
      <c r="BF39" s="131">
        <f>IF(N39="snížená",J39,0)</f>
        <v>0</v>
      </c>
      <c r="BG39" s="131">
        <f>IF(N39="zákl. přenesená",J39,0)</f>
        <v>0</v>
      </c>
      <c r="BH39" s="131">
        <f>IF(N39="sníž. přenesená",J39,0)</f>
        <v>0</v>
      </c>
      <c r="BI39" s="131">
        <f>IF(N39="nulová",J39,0)</f>
        <v>0</v>
      </c>
      <c r="BJ39" s="17" t="s">
        <v>76</v>
      </c>
      <c r="BK39" s="131">
        <f>ROUND(I39*H39,2)</f>
        <v>0</v>
      </c>
      <c r="BL39" s="17" t="s">
        <v>112</v>
      </c>
      <c r="BM39" s="130" t="s">
        <v>113</v>
      </c>
    </row>
    <row r="40" spans="1:47" s="2" customFormat="1" ht="19.5">
      <c r="A40" s="29"/>
      <c r="B40" s="30"/>
      <c r="C40" s="29"/>
      <c r="D40" s="132" t="s">
        <v>114</v>
      </c>
      <c r="E40" s="29"/>
      <c r="F40" s="133" t="s">
        <v>115</v>
      </c>
      <c r="G40" s="29"/>
      <c r="H40" s="29"/>
      <c r="I40" s="29"/>
      <c r="J40" s="29"/>
      <c r="K40" s="29"/>
      <c r="L40" s="30"/>
      <c r="M40" s="134"/>
      <c r="N40" s="135"/>
      <c r="O40" s="54"/>
      <c r="P40" s="54"/>
      <c r="Q40" s="54"/>
      <c r="R40" s="54"/>
      <c r="S40" s="54"/>
      <c r="T40" s="55"/>
      <c r="U40" s="29"/>
      <c r="V40" s="29"/>
      <c r="W40" s="29"/>
      <c r="X40" s="29"/>
      <c r="Y40" s="29"/>
      <c r="Z40" s="29"/>
      <c r="AA40" s="29"/>
      <c r="AB40" s="29"/>
      <c r="AC40" s="29"/>
      <c r="AD40" s="29"/>
      <c r="AE40" s="29"/>
      <c r="AT40" s="17" t="s">
        <v>114</v>
      </c>
      <c r="AU40" s="17" t="s">
        <v>76</v>
      </c>
    </row>
    <row r="41" spans="1:65" s="2" customFormat="1" ht="16.5" customHeight="1">
      <c r="A41" s="29"/>
      <c r="B41" s="118"/>
      <c r="C41" s="119" t="s">
        <v>78</v>
      </c>
      <c r="D41" s="119" t="s">
        <v>109</v>
      </c>
      <c r="E41" s="120" t="s">
        <v>78</v>
      </c>
      <c r="F41" s="121" t="s">
        <v>116</v>
      </c>
      <c r="G41" s="122" t="s">
        <v>111</v>
      </c>
      <c r="H41" s="123">
        <v>1</v>
      </c>
      <c r="I41" s="124"/>
      <c r="J41" s="124">
        <f>ROUND(I41*H41,2)</f>
        <v>0</v>
      </c>
      <c r="K41" s="125"/>
      <c r="L41" s="30"/>
      <c r="M41" s="126" t="s">
        <v>1</v>
      </c>
      <c r="N41" s="127" t="s">
        <v>34</v>
      </c>
      <c r="O41" s="128">
        <v>0</v>
      </c>
      <c r="P41" s="128">
        <f>O41*H41</f>
        <v>0</v>
      </c>
      <c r="Q41" s="128">
        <v>0</v>
      </c>
      <c r="R41" s="128">
        <f>Q41*H41</f>
        <v>0</v>
      </c>
      <c r="S41" s="128">
        <v>0</v>
      </c>
      <c r="T41" s="129">
        <f>S41*H41</f>
        <v>0</v>
      </c>
      <c r="U41" s="29"/>
      <c r="V41" s="29"/>
      <c r="W41" s="29"/>
      <c r="X41" s="29"/>
      <c r="Y41" s="29"/>
      <c r="Z41" s="29"/>
      <c r="AA41" s="29"/>
      <c r="AB41" s="29"/>
      <c r="AC41" s="29"/>
      <c r="AD41" s="29"/>
      <c r="AE41" s="29"/>
      <c r="AR41" s="130" t="s">
        <v>112</v>
      </c>
      <c r="AT41" s="130" t="s">
        <v>109</v>
      </c>
      <c r="AU41" s="130" t="s">
        <v>76</v>
      </c>
      <c r="AY41" s="17" t="s">
        <v>108</v>
      </c>
      <c r="BE41" s="131">
        <f>IF(N41="základní",J41,0)</f>
        <v>0</v>
      </c>
      <c r="BF41" s="131">
        <f>IF(N41="snížená",J41,0)</f>
        <v>0</v>
      </c>
      <c r="BG41" s="131">
        <f>IF(N41="zákl. přenesená",J41,0)</f>
        <v>0</v>
      </c>
      <c r="BH41" s="131">
        <f>IF(N41="sníž. přenesená",J41,0)</f>
        <v>0</v>
      </c>
      <c r="BI41" s="131">
        <f>IF(N41="nulová",J41,0)</f>
        <v>0</v>
      </c>
      <c r="BJ41" s="17" t="s">
        <v>76</v>
      </c>
      <c r="BK41" s="131">
        <f>ROUND(I41*H41,2)</f>
        <v>0</v>
      </c>
      <c r="BL41" s="17" t="s">
        <v>112</v>
      </c>
      <c r="BM41" s="130" t="s">
        <v>117</v>
      </c>
    </row>
    <row r="42" spans="1:47" s="2" customFormat="1" ht="19.5">
      <c r="A42" s="29"/>
      <c r="B42" s="30"/>
      <c r="C42" s="29"/>
      <c r="D42" s="132" t="s">
        <v>114</v>
      </c>
      <c r="E42" s="29"/>
      <c r="F42" s="133" t="s">
        <v>115</v>
      </c>
      <c r="G42" s="29"/>
      <c r="H42" s="29"/>
      <c r="I42" s="29"/>
      <c r="J42" s="29"/>
      <c r="K42" s="29"/>
      <c r="L42" s="30"/>
      <c r="M42" s="134"/>
      <c r="N42" s="135"/>
      <c r="O42" s="54"/>
      <c r="P42" s="54"/>
      <c r="Q42" s="54"/>
      <c r="R42" s="54"/>
      <c r="S42" s="54"/>
      <c r="T42" s="55"/>
      <c r="U42" s="29"/>
      <c r="V42" s="29"/>
      <c r="W42" s="29"/>
      <c r="X42" s="29"/>
      <c r="Y42" s="29"/>
      <c r="Z42" s="29"/>
      <c r="AA42" s="29"/>
      <c r="AB42" s="29"/>
      <c r="AC42" s="29"/>
      <c r="AD42" s="29"/>
      <c r="AE42" s="29"/>
      <c r="AT42" s="17" t="s">
        <v>114</v>
      </c>
      <c r="AU42" s="17" t="s">
        <v>76</v>
      </c>
    </row>
    <row r="43" spans="1:65" s="2" customFormat="1" ht="16.5" customHeight="1">
      <c r="A43" s="29"/>
      <c r="B43" s="118"/>
      <c r="C43" s="119" t="s">
        <v>118</v>
      </c>
      <c r="D43" s="119" t="s">
        <v>109</v>
      </c>
      <c r="E43" s="120" t="s">
        <v>118</v>
      </c>
      <c r="F43" s="121" t="s">
        <v>120</v>
      </c>
      <c r="G43" s="122" t="s">
        <v>111</v>
      </c>
      <c r="H43" s="123">
        <v>1</v>
      </c>
      <c r="I43" s="124"/>
      <c r="J43" s="124">
        <f>ROUND(I43*H43,2)</f>
        <v>0</v>
      </c>
      <c r="K43" s="125"/>
      <c r="L43" s="30"/>
      <c r="M43" s="126" t="s">
        <v>1</v>
      </c>
      <c r="N43" s="127" t="s">
        <v>34</v>
      </c>
      <c r="O43" s="128">
        <v>0</v>
      </c>
      <c r="P43" s="128">
        <f>O43*H43</f>
        <v>0</v>
      </c>
      <c r="Q43" s="128">
        <v>0</v>
      </c>
      <c r="R43" s="128">
        <f>Q43*H43</f>
        <v>0</v>
      </c>
      <c r="S43" s="128">
        <v>0</v>
      </c>
      <c r="T43" s="129">
        <f>S43*H43</f>
        <v>0</v>
      </c>
      <c r="U43" s="29"/>
      <c r="V43" s="29"/>
      <c r="W43" s="29"/>
      <c r="X43" s="29"/>
      <c r="Y43" s="29"/>
      <c r="Z43" s="29"/>
      <c r="AA43" s="29"/>
      <c r="AB43" s="29"/>
      <c r="AC43" s="29"/>
      <c r="AD43" s="29"/>
      <c r="AE43" s="29"/>
      <c r="AR43" s="130" t="s">
        <v>112</v>
      </c>
      <c r="AT43" s="130" t="s">
        <v>119</v>
      </c>
      <c r="AU43" s="130" t="s">
        <v>76</v>
      </c>
      <c r="AY43" s="17" t="s">
        <v>108</v>
      </c>
      <c r="BE43" s="131">
        <f>IF(N43="základní",J43,0)</f>
        <v>0</v>
      </c>
      <c r="BF43" s="131">
        <f>IF(N43="snížená",J43,0)</f>
        <v>0</v>
      </c>
      <c r="BG43" s="131">
        <f>IF(N43="zákl. přenesená",J43,0)</f>
        <v>0</v>
      </c>
      <c r="BH43" s="131">
        <f>IF(N43="sníž. přenesená",J43,0)</f>
        <v>0</v>
      </c>
      <c r="BI43" s="131">
        <f>IF(N43="nulová",J43,0)</f>
        <v>0</v>
      </c>
      <c r="BJ43" s="17" t="s">
        <v>76</v>
      </c>
      <c r="BK43" s="131">
        <f>ROUND(I43*H43,2)</f>
        <v>0</v>
      </c>
      <c r="BL43" s="17" t="s">
        <v>112</v>
      </c>
      <c r="BM43" s="130" t="s">
        <v>121</v>
      </c>
    </row>
    <row r="44" spans="1:47" s="2" customFormat="1" ht="12">
      <c r="A44" s="29"/>
      <c r="B44" s="30"/>
      <c r="C44" s="29"/>
      <c r="D44" s="132" t="s">
        <v>114</v>
      </c>
      <c r="E44" s="29"/>
      <c r="F44" s="133" t="s">
        <v>120</v>
      </c>
      <c r="G44" s="29"/>
      <c r="H44" s="29"/>
      <c r="I44" s="29"/>
      <c r="J44" s="29"/>
      <c r="K44" s="29"/>
      <c r="L44" s="30"/>
      <c r="M44" s="134"/>
      <c r="N44" s="135"/>
      <c r="O44" s="54"/>
      <c r="P44" s="54"/>
      <c r="Q44" s="54"/>
      <c r="R44" s="54"/>
      <c r="S44" s="54"/>
      <c r="T44" s="55"/>
      <c r="U44" s="29"/>
      <c r="V44" s="29"/>
      <c r="W44" s="29"/>
      <c r="X44" s="29"/>
      <c r="Y44" s="29"/>
      <c r="Z44" s="29"/>
      <c r="AA44" s="29"/>
      <c r="AB44" s="29"/>
      <c r="AC44" s="29"/>
      <c r="AD44" s="29"/>
      <c r="AE44" s="29"/>
      <c r="AT44" s="17" t="s">
        <v>114</v>
      </c>
      <c r="AU44" s="17" t="s">
        <v>76</v>
      </c>
    </row>
    <row r="45" spans="1:65" s="2" customFormat="1" ht="16.5" customHeight="1">
      <c r="A45" s="29"/>
      <c r="B45" s="118"/>
      <c r="C45" s="119" t="s">
        <v>122</v>
      </c>
      <c r="D45" s="119" t="s">
        <v>109</v>
      </c>
      <c r="E45" s="120" t="s">
        <v>122</v>
      </c>
      <c r="F45" s="121" t="s">
        <v>123</v>
      </c>
      <c r="G45" s="122" t="s">
        <v>111</v>
      </c>
      <c r="H45" s="123">
        <v>1</v>
      </c>
      <c r="I45" s="124"/>
      <c r="J45" s="124">
        <f>ROUND(I45*H45,2)</f>
        <v>0</v>
      </c>
      <c r="K45" s="125"/>
      <c r="L45" s="30"/>
      <c r="M45" s="126" t="s">
        <v>1</v>
      </c>
      <c r="N45" s="127" t="s">
        <v>34</v>
      </c>
      <c r="O45" s="128">
        <v>0</v>
      </c>
      <c r="P45" s="128">
        <f>O45*H45</f>
        <v>0</v>
      </c>
      <c r="Q45" s="128">
        <v>0</v>
      </c>
      <c r="R45" s="128">
        <f>Q45*H45</f>
        <v>0</v>
      </c>
      <c r="S45" s="128">
        <v>0</v>
      </c>
      <c r="T45" s="129">
        <f>S45*H45</f>
        <v>0</v>
      </c>
      <c r="U45" s="29"/>
      <c r="V45" s="29"/>
      <c r="W45" s="29"/>
      <c r="X45" s="29"/>
      <c r="Y45" s="29"/>
      <c r="Z45" s="29"/>
      <c r="AA45" s="29"/>
      <c r="AB45" s="29"/>
      <c r="AC45" s="29"/>
      <c r="AD45" s="29"/>
      <c r="AE45" s="29"/>
      <c r="AR45" s="130" t="s">
        <v>112</v>
      </c>
      <c r="AT45" s="130" t="s">
        <v>119</v>
      </c>
      <c r="AU45" s="130" t="s">
        <v>76</v>
      </c>
      <c r="AY45" s="17" t="s">
        <v>108</v>
      </c>
      <c r="BE45" s="131">
        <f>IF(N45="základní",J45,0)</f>
        <v>0</v>
      </c>
      <c r="BF45" s="131">
        <f>IF(N45="snížená",J45,0)</f>
        <v>0</v>
      </c>
      <c r="BG45" s="131">
        <f>IF(N45="zákl. přenesená",J45,0)</f>
        <v>0</v>
      </c>
      <c r="BH45" s="131">
        <f>IF(N45="sníž. přenesená",J45,0)</f>
        <v>0</v>
      </c>
      <c r="BI45" s="131">
        <f>IF(N45="nulová",J45,0)</f>
        <v>0</v>
      </c>
      <c r="BJ45" s="17" t="s">
        <v>76</v>
      </c>
      <c r="BK45" s="131">
        <f>ROUND(I45*H45,2)</f>
        <v>0</v>
      </c>
      <c r="BL45" s="17" t="s">
        <v>112</v>
      </c>
      <c r="BM45" s="130" t="s">
        <v>124</v>
      </c>
    </row>
    <row r="46" spans="1:47" s="2" customFormat="1" ht="12">
      <c r="A46" s="29"/>
      <c r="B46" s="30"/>
      <c r="C46" s="29"/>
      <c r="D46" s="132" t="s">
        <v>114</v>
      </c>
      <c r="E46" s="29"/>
      <c r="F46" s="133" t="s">
        <v>125</v>
      </c>
      <c r="G46" s="29"/>
      <c r="H46" s="29"/>
      <c r="I46" s="29"/>
      <c r="J46" s="29"/>
      <c r="K46" s="29"/>
      <c r="L46" s="30"/>
      <c r="M46" s="134"/>
      <c r="N46" s="135"/>
      <c r="O46" s="54"/>
      <c r="P46" s="54"/>
      <c r="Q46" s="54"/>
      <c r="R46" s="54"/>
      <c r="S46" s="54"/>
      <c r="T46" s="55"/>
      <c r="U46" s="29"/>
      <c r="V46" s="29"/>
      <c r="W46" s="29"/>
      <c r="X46" s="29"/>
      <c r="Y46" s="29"/>
      <c r="Z46" s="29"/>
      <c r="AA46" s="29"/>
      <c r="AB46" s="29"/>
      <c r="AC46" s="29"/>
      <c r="AD46" s="29"/>
      <c r="AE46" s="29"/>
      <c r="AT46" s="17" t="s">
        <v>114</v>
      </c>
      <c r="AU46" s="17" t="s">
        <v>76</v>
      </c>
    </row>
    <row r="47" spans="1:65" s="2" customFormat="1" ht="16.5" customHeight="1">
      <c r="A47" s="29"/>
      <c r="B47" s="118"/>
      <c r="C47" s="119" t="s">
        <v>107</v>
      </c>
      <c r="D47" s="119" t="s">
        <v>109</v>
      </c>
      <c r="E47" s="120" t="s">
        <v>107</v>
      </c>
      <c r="F47" s="121" t="s">
        <v>126</v>
      </c>
      <c r="G47" s="122" t="s">
        <v>111</v>
      </c>
      <c r="H47" s="123">
        <v>1</v>
      </c>
      <c r="I47" s="124"/>
      <c r="J47" s="124">
        <f>ROUND(I47*H47,2)</f>
        <v>0</v>
      </c>
      <c r="K47" s="125"/>
      <c r="L47" s="30"/>
      <c r="M47" s="126" t="s">
        <v>1</v>
      </c>
      <c r="N47" s="127" t="s">
        <v>34</v>
      </c>
      <c r="O47" s="128">
        <v>0</v>
      </c>
      <c r="P47" s="128">
        <f>O47*H47</f>
        <v>0</v>
      </c>
      <c r="Q47" s="128">
        <v>0</v>
      </c>
      <c r="R47" s="128">
        <f>Q47*H47</f>
        <v>0</v>
      </c>
      <c r="S47" s="128">
        <v>0</v>
      </c>
      <c r="T47" s="129">
        <f>S47*H47</f>
        <v>0</v>
      </c>
      <c r="U47" s="29"/>
      <c r="V47" s="29"/>
      <c r="W47" s="29"/>
      <c r="X47" s="29"/>
      <c r="Y47" s="29"/>
      <c r="Z47" s="29"/>
      <c r="AA47" s="29"/>
      <c r="AB47" s="29"/>
      <c r="AC47" s="29"/>
      <c r="AD47" s="29"/>
      <c r="AE47" s="29"/>
      <c r="AR47" s="130" t="s">
        <v>112</v>
      </c>
      <c r="AT47" s="130" t="s">
        <v>119</v>
      </c>
      <c r="AU47" s="130" t="s">
        <v>76</v>
      </c>
      <c r="AY47" s="17" t="s">
        <v>108</v>
      </c>
      <c r="BE47" s="131">
        <f>IF(N47="základní",J47,0)</f>
        <v>0</v>
      </c>
      <c r="BF47" s="131">
        <f>IF(N47="snížená",J47,0)</f>
        <v>0</v>
      </c>
      <c r="BG47" s="131">
        <f>IF(N47="zákl. přenesená",J47,0)</f>
        <v>0</v>
      </c>
      <c r="BH47" s="131">
        <f>IF(N47="sníž. přenesená",J47,0)</f>
        <v>0</v>
      </c>
      <c r="BI47" s="131">
        <f>IF(N47="nulová",J47,0)</f>
        <v>0</v>
      </c>
      <c r="BJ47" s="17" t="s">
        <v>76</v>
      </c>
      <c r="BK47" s="131">
        <f>ROUND(I47*H47,2)</f>
        <v>0</v>
      </c>
      <c r="BL47" s="17" t="s">
        <v>112</v>
      </c>
      <c r="BM47" s="130" t="s">
        <v>127</v>
      </c>
    </row>
    <row r="48" spans="1:47" s="2" customFormat="1" ht="12">
      <c r="A48" s="29"/>
      <c r="B48" s="30"/>
      <c r="C48" s="29"/>
      <c r="D48" s="132" t="s">
        <v>114</v>
      </c>
      <c r="E48" s="29"/>
      <c r="F48" s="133" t="s">
        <v>128</v>
      </c>
      <c r="G48" s="29"/>
      <c r="H48" s="29"/>
      <c r="I48" s="29"/>
      <c r="J48" s="29"/>
      <c r="K48" s="29"/>
      <c r="L48" s="30"/>
      <c r="M48" s="134"/>
      <c r="N48" s="135"/>
      <c r="O48" s="54"/>
      <c r="P48" s="54"/>
      <c r="Q48" s="54"/>
      <c r="R48" s="54"/>
      <c r="S48" s="54"/>
      <c r="T48" s="55"/>
      <c r="U48" s="29"/>
      <c r="V48" s="29"/>
      <c r="W48" s="29"/>
      <c r="X48" s="29"/>
      <c r="Y48" s="29"/>
      <c r="Z48" s="29"/>
      <c r="AA48" s="29"/>
      <c r="AB48" s="29"/>
      <c r="AC48" s="29"/>
      <c r="AD48" s="29"/>
      <c r="AE48" s="29"/>
      <c r="AT48" s="17" t="s">
        <v>114</v>
      </c>
      <c r="AU48" s="17" t="s">
        <v>76</v>
      </c>
    </row>
    <row r="49" spans="1:31" s="2" customFormat="1" ht="6.95" customHeight="1">
      <c r="A49" s="29"/>
      <c r="B49" s="43"/>
      <c r="C49" s="44"/>
      <c r="D49" s="44"/>
      <c r="E49" s="44"/>
      <c r="F49" s="44"/>
      <c r="G49" s="44"/>
      <c r="H49" s="44"/>
      <c r="I49" s="44"/>
      <c r="J49" s="44"/>
      <c r="K49" s="44"/>
      <c r="L49" s="30"/>
      <c r="M49" s="29"/>
      <c r="O49" s="29"/>
      <c r="P49" s="29"/>
      <c r="Q49" s="29"/>
      <c r="R49" s="29"/>
      <c r="S49" s="29"/>
      <c r="T49" s="29"/>
      <c r="U49" s="29"/>
      <c r="V49" s="29"/>
      <c r="W49" s="29"/>
      <c r="X49" s="29"/>
      <c r="Y49" s="29"/>
      <c r="Z49" s="29"/>
      <c r="AA49" s="29"/>
      <c r="AB49" s="29"/>
      <c r="AC49" s="29"/>
      <c r="AD49" s="29"/>
      <c r="AE49" s="29"/>
    </row>
  </sheetData>
  <autoFilter ref="C36:K48"/>
  <mergeCells count="4">
    <mergeCell ref="E7:H7"/>
    <mergeCell ref="E27:H27"/>
    <mergeCell ref="E29:H29"/>
    <mergeCell ref="E5:H5"/>
  </mergeCells>
  <printOptions/>
  <pageMargins left="0.3937007874015748" right="0.3937007874015748" top="0.3937007874015748" bottom="0.3937007874015748" header="0" footer="0"/>
  <pageSetup blackAndWhite="1" fitToHeight="100" fitToWidth="1" horizontalDpi="600" verticalDpi="600" orientation="landscape" paperSize="9" scale="86" r:id="rId1"/>
  <headerFooter>
    <oddFooter>&amp;CStrana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388"/>
  <sheetViews>
    <sheetView showGridLines="0" showZeros="0" tabSelected="1" view="pageBreakPreview" zoomScale="130" zoomScaleSheetLayoutView="130" zoomScalePageLayoutView="70" workbookViewId="0" topLeftCell="F73">
      <selection activeCell="I91" sqref="I91"/>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spans="1:31" s="2" customFormat="1" ht="6.95" customHeight="1" hidden="1">
      <c r="A1" s="29"/>
      <c r="B1" s="45"/>
      <c r="C1" s="46"/>
      <c r="D1" s="46"/>
      <c r="E1" s="46"/>
      <c r="F1" s="46"/>
      <c r="G1" s="46"/>
      <c r="H1" s="46"/>
      <c r="I1" s="46"/>
      <c r="J1" s="46"/>
      <c r="K1" s="46"/>
      <c r="L1" s="38"/>
      <c r="S1" s="29"/>
      <c r="T1" s="29"/>
      <c r="U1" s="29"/>
      <c r="V1" s="29"/>
      <c r="W1" s="29"/>
      <c r="X1" s="29"/>
      <c r="Y1" s="29"/>
      <c r="Z1" s="29"/>
      <c r="AA1" s="29"/>
      <c r="AB1" s="29"/>
      <c r="AC1" s="29"/>
      <c r="AD1" s="29"/>
      <c r="AE1" s="29"/>
    </row>
    <row r="2" spans="1:31" s="2" customFormat="1" ht="24.95" customHeight="1" hidden="1">
      <c r="A2" s="29"/>
      <c r="B2" s="30"/>
      <c r="C2" s="21" t="s">
        <v>87</v>
      </c>
      <c r="D2" s="29"/>
      <c r="E2" s="29"/>
      <c r="F2" s="29"/>
      <c r="G2" s="29"/>
      <c r="H2" s="29"/>
      <c r="I2" s="29"/>
      <c r="J2" s="29"/>
      <c r="K2" s="29"/>
      <c r="L2" s="38"/>
      <c r="S2" s="29"/>
      <c r="T2" s="29"/>
      <c r="U2" s="29"/>
      <c r="V2" s="29"/>
      <c r="W2" s="29"/>
      <c r="X2" s="29"/>
      <c r="Y2" s="29"/>
      <c r="Z2" s="29"/>
      <c r="AA2" s="29"/>
      <c r="AB2" s="29"/>
      <c r="AC2" s="29"/>
      <c r="AD2" s="29"/>
      <c r="AE2" s="29"/>
    </row>
    <row r="3" spans="1:31" s="2" customFormat="1" ht="6.95" customHeight="1" hidden="1">
      <c r="A3" s="29"/>
      <c r="B3" s="30"/>
      <c r="C3" s="29"/>
      <c r="D3" s="29"/>
      <c r="E3" s="29"/>
      <c r="F3" s="29"/>
      <c r="G3" s="29"/>
      <c r="H3" s="29"/>
      <c r="I3" s="29"/>
      <c r="J3" s="29"/>
      <c r="K3" s="29"/>
      <c r="L3" s="38"/>
      <c r="S3" s="29"/>
      <c r="T3" s="29"/>
      <c r="U3" s="29"/>
      <c r="V3" s="29"/>
      <c r="W3" s="29"/>
      <c r="X3" s="29"/>
      <c r="Y3" s="29"/>
      <c r="Z3" s="29"/>
      <c r="AA3" s="29"/>
      <c r="AB3" s="29"/>
      <c r="AC3" s="29"/>
      <c r="AD3" s="29"/>
      <c r="AE3" s="29"/>
    </row>
    <row r="4" spans="1:31" s="2" customFormat="1" ht="12" customHeight="1" hidden="1">
      <c r="A4" s="29"/>
      <c r="B4" s="30"/>
      <c r="C4" s="26" t="s">
        <v>14</v>
      </c>
      <c r="D4" s="29"/>
      <c r="E4" s="29"/>
      <c r="F4" s="29"/>
      <c r="G4" s="29"/>
      <c r="H4" s="29"/>
      <c r="I4" s="29"/>
      <c r="J4" s="29"/>
      <c r="K4" s="29"/>
      <c r="L4" s="38"/>
      <c r="S4" s="29"/>
      <c r="T4" s="29"/>
      <c r="U4" s="29"/>
      <c r="V4" s="29"/>
      <c r="W4" s="29"/>
      <c r="X4" s="29"/>
      <c r="Y4" s="29"/>
      <c r="Z4" s="29"/>
      <c r="AA4" s="29"/>
      <c r="AB4" s="29"/>
      <c r="AC4" s="29"/>
      <c r="AD4" s="29"/>
      <c r="AE4" s="29"/>
    </row>
    <row r="5" spans="1:31" s="2" customFormat="1" ht="16.5" customHeight="1" hidden="1">
      <c r="A5" s="29"/>
      <c r="B5" s="30"/>
      <c r="C5" s="29"/>
      <c r="D5" s="29"/>
      <c r="E5" s="221" t="e">
        <f>#REF!</f>
        <v>#REF!</v>
      </c>
      <c r="F5" s="222"/>
      <c r="G5" s="222"/>
      <c r="H5" s="222"/>
      <c r="I5" s="29"/>
      <c r="J5" s="29"/>
      <c r="K5" s="29"/>
      <c r="L5" s="38"/>
      <c r="S5" s="29"/>
      <c r="T5" s="29"/>
      <c r="U5" s="29"/>
      <c r="V5" s="29"/>
      <c r="W5" s="29"/>
      <c r="X5" s="29"/>
      <c r="Y5" s="29"/>
      <c r="Z5" s="29"/>
      <c r="AA5" s="29"/>
      <c r="AB5" s="29"/>
      <c r="AC5" s="29"/>
      <c r="AD5" s="29"/>
      <c r="AE5" s="29"/>
    </row>
    <row r="6" spans="1:31" s="2" customFormat="1" ht="12" customHeight="1" hidden="1">
      <c r="A6" s="29"/>
      <c r="B6" s="30"/>
      <c r="C6" s="26" t="s">
        <v>85</v>
      </c>
      <c r="D6" s="29"/>
      <c r="E6" s="29"/>
      <c r="F6" s="29"/>
      <c r="G6" s="29"/>
      <c r="H6" s="29"/>
      <c r="I6" s="29"/>
      <c r="J6" s="29"/>
      <c r="K6" s="29"/>
      <c r="L6" s="38"/>
      <c r="S6" s="29"/>
      <c r="T6" s="29"/>
      <c r="U6" s="29"/>
      <c r="V6" s="29"/>
      <c r="W6" s="29"/>
      <c r="X6" s="29"/>
      <c r="Y6" s="29"/>
      <c r="Z6" s="29"/>
      <c r="AA6" s="29"/>
      <c r="AB6" s="29"/>
      <c r="AC6" s="29"/>
      <c r="AD6" s="29"/>
      <c r="AE6" s="29"/>
    </row>
    <row r="7" spans="1:31" s="2" customFormat="1" ht="16.5" customHeight="1" hidden="1">
      <c r="A7" s="29"/>
      <c r="B7" s="30"/>
      <c r="C7" s="29"/>
      <c r="D7" s="29"/>
      <c r="E7" s="191" t="e">
        <f>#REF!</f>
        <v>#REF!</v>
      </c>
      <c r="F7" s="220"/>
      <c r="G7" s="220"/>
      <c r="H7" s="220"/>
      <c r="I7" s="29"/>
      <c r="J7" s="29"/>
      <c r="K7" s="29"/>
      <c r="L7" s="38"/>
      <c r="S7" s="29"/>
      <c r="T7" s="29"/>
      <c r="U7" s="29"/>
      <c r="V7" s="29"/>
      <c r="W7" s="29"/>
      <c r="X7" s="29"/>
      <c r="Y7" s="29"/>
      <c r="Z7" s="29"/>
      <c r="AA7" s="29"/>
      <c r="AB7" s="29"/>
      <c r="AC7" s="29"/>
      <c r="AD7" s="29"/>
      <c r="AE7" s="29"/>
    </row>
    <row r="8" spans="1:31" s="2" customFormat="1" ht="6.95" customHeight="1" hidden="1">
      <c r="A8" s="29"/>
      <c r="B8" s="30"/>
      <c r="C8" s="29"/>
      <c r="D8" s="29"/>
      <c r="E8" s="29"/>
      <c r="F8" s="29"/>
      <c r="G8" s="29"/>
      <c r="H8" s="29"/>
      <c r="I8" s="29"/>
      <c r="J8" s="29"/>
      <c r="K8" s="29"/>
      <c r="L8" s="38"/>
      <c r="S8" s="29"/>
      <c r="T8" s="29"/>
      <c r="U8" s="29"/>
      <c r="V8" s="29"/>
      <c r="W8" s="29"/>
      <c r="X8" s="29"/>
      <c r="Y8" s="29"/>
      <c r="Z8" s="29"/>
      <c r="AA8" s="29"/>
      <c r="AB8" s="29"/>
      <c r="AC8" s="29"/>
      <c r="AD8" s="29"/>
      <c r="AE8" s="29"/>
    </row>
    <row r="9" spans="1:31" s="2" customFormat="1" ht="12" customHeight="1" hidden="1">
      <c r="A9" s="29"/>
      <c r="B9" s="30"/>
      <c r="C9" s="26" t="s">
        <v>18</v>
      </c>
      <c r="D9" s="29"/>
      <c r="E9" s="29"/>
      <c r="F9" s="24" t="e">
        <f>#REF!</f>
        <v>#REF!</v>
      </c>
      <c r="G9" s="29"/>
      <c r="H9" s="29"/>
      <c r="I9" s="26" t="s">
        <v>20</v>
      </c>
      <c r="J9" s="51" t="e">
        <f>IF(#REF!="","",#REF!)</f>
        <v>#REF!</v>
      </c>
      <c r="K9" s="29"/>
      <c r="L9" s="38"/>
      <c r="S9" s="29"/>
      <c r="T9" s="29"/>
      <c r="U9" s="29"/>
      <c r="V9" s="29"/>
      <c r="W9" s="29"/>
      <c r="X9" s="29"/>
      <c r="Y9" s="29"/>
      <c r="Z9" s="29"/>
      <c r="AA9" s="29"/>
      <c r="AB9" s="29"/>
      <c r="AC9" s="29"/>
      <c r="AD9" s="29"/>
      <c r="AE9" s="29"/>
    </row>
    <row r="10" spans="1:31" s="2" customFormat="1" ht="6.95" customHeight="1" hidden="1">
      <c r="A10" s="29"/>
      <c r="B10" s="30"/>
      <c r="C10" s="29"/>
      <c r="D10" s="29"/>
      <c r="E10" s="29"/>
      <c r="F10" s="29"/>
      <c r="G10" s="29"/>
      <c r="H10" s="29"/>
      <c r="I10" s="29"/>
      <c r="J10" s="29"/>
      <c r="K10" s="29"/>
      <c r="L10" s="38"/>
      <c r="S10" s="29"/>
      <c r="T10" s="29"/>
      <c r="U10" s="29"/>
      <c r="V10" s="29"/>
      <c r="W10" s="29"/>
      <c r="X10" s="29"/>
      <c r="Y10" s="29"/>
      <c r="Z10" s="29"/>
      <c r="AA10" s="29"/>
      <c r="AB10" s="29"/>
      <c r="AC10" s="29"/>
      <c r="AD10" s="29"/>
      <c r="AE10" s="29"/>
    </row>
    <row r="11" spans="1:31" s="2" customFormat="1" ht="15.2" customHeight="1" hidden="1">
      <c r="A11" s="29"/>
      <c r="B11" s="30"/>
      <c r="C11" s="26" t="s">
        <v>21</v>
      </c>
      <c r="D11" s="29"/>
      <c r="E11" s="29"/>
      <c r="F11" s="24" t="e">
        <f>#REF!</f>
        <v>#REF!</v>
      </c>
      <c r="G11" s="29"/>
      <c r="H11" s="29"/>
      <c r="I11" s="26" t="s">
        <v>25</v>
      </c>
      <c r="J11" s="27" t="e">
        <f>#REF!</f>
        <v>#REF!</v>
      </c>
      <c r="K11" s="29"/>
      <c r="L11" s="38"/>
      <c r="S11" s="29"/>
      <c r="T11" s="29"/>
      <c r="U11" s="29"/>
      <c r="V11" s="29"/>
      <c r="W11" s="29"/>
      <c r="X11" s="29"/>
      <c r="Y11" s="29"/>
      <c r="Z11" s="29"/>
      <c r="AA11" s="29"/>
      <c r="AB11" s="29"/>
      <c r="AC11" s="29"/>
      <c r="AD11" s="29"/>
      <c r="AE11" s="29"/>
    </row>
    <row r="12" spans="1:31" s="2" customFormat="1" ht="15.2" customHeight="1" hidden="1">
      <c r="A12" s="29"/>
      <c r="B12" s="30"/>
      <c r="C12" s="26" t="s">
        <v>24</v>
      </c>
      <c r="D12" s="29"/>
      <c r="E12" s="29"/>
      <c r="F12" s="24" t="e">
        <f>IF(#REF!="","",#REF!)</f>
        <v>#REF!</v>
      </c>
      <c r="G12" s="29"/>
      <c r="H12" s="29"/>
      <c r="I12" s="26" t="s">
        <v>27</v>
      </c>
      <c r="J12" s="27" t="e">
        <f>#REF!</f>
        <v>#REF!</v>
      </c>
      <c r="K12" s="29"/>
      <c r="L12" s="38"/>
      <c r="S12" s="29"/>
      <c r="T12" s="29"/>
      <c r="U12" s="29"/>
      <c r="V12" s="29"/>
      <c r="W12" s="29"/>
      <c r="X12" s="29"/>
      <c r="Y12" s="29"/>
      <c r="Z12" s="29"/>
      <c r="AA12" s="29"/>
      <c r="AB12" s="29"/>
      <c r="AC12" s="29"/>
      <c r="AD12" s="29"/>
      <c r="AE12" s="29"/>
    </row>
    <row r="13" spans="1:31" s="2" customFormat="1" ht="10.35" customHeight="1" hidden="1">
      <c r="A13" s="29"/>
      <c r="B13" s="30"/>
      <c r="C13" s="29"/>
      <c r="D13" s="29"/>
      <c r="E13" s="29"/>
      <c r="F13" s="29"/>
      <c r="G13" s="29"/>
      <c r="H13" s="29"/>
      <c r="I13" s="29"/>
      <c r="J13" s="29"/>
      <c r="K13" s="29"/>
      <c r="L13" s="38"/>
      <c r="S13" s="29"/>
      <c r="T13" s="29"/>
      <c r="U13" s="29"/>
      <c r="V13" s="29"/>
      <c r="W13" s="29"/>
      <c r="X13" s="29"/>
      <c r="Y13" s="29"/>
      <c r="Z13" s="29"/>
      <c r="AA13" s="29"/>
      <c r="AB13" s="29"/>
      <c r="AC13" s="29"/>
      <c r="AD13" s="29"/>
      <c r="AE13" s="29"/>
    </row>
    <row r="14" spans="1:31" s="2" customFormat="1" ht="29.25" customHeight="1" hidden="1">
      <c r="A14" s="29"/>
      <c r="B14" s="30"/>
      <c r="C14" s="90" t="s">
        <v>88</v>
      </c>
      <c r="D14" s="89"/>
      <c r="E14" s="89"/>
      <c r="F14" s="89"/>
      <c r="G14" s="89"/>
      <c r="H14" s="89"/>
      <c r="I14" s="89"/>
      <c r="J14" s="91" t="s">
        <v>89</v>
      </c>
      <c r="K14" s="89"/>
      <c r="L14" s="38"/>
      <c r="S14" s="29"/>
      <c r="T14" s="29"/>
      <c r="U14" s="29"/>
      <c r="V14" s="29"/>
      <c r="W14" s="29"/>
      <c r="X14" s="29"/>
      <c r="Y14" s="29"/>
      <c r="Z14" s="29"/>
      <c r="AA14" s="29"/>
      <c r="AB14" s="29"/>
      <c r="AC14" s="29"/>
      <c r="AD14" s="29"/>
      <c r="AE14" s="29"/>
    </row>
    <row r="15" spans="1:31" s="2" customFormat="1" ht="10.35" customHeight="1" hidden="1">
      <c r="A15" s="29"/>
      <c r="B15" s="30"/>
      <c r="C15" s="29"/>
      <c r="D15" s="29"/>
      <c r="E15" s="29"/>
      <c r="F15" s="29"/>
      <c r="G15" s="29"/>
      <c r="H15" s="29"/>
      <c r="I15" s="29"/>
      <c r="J15" s="29"/>
      <c r="K15" s="29"/>
      <c r="L15" s="38"/>
      <c r="S15" s="29"/>
      <c r="T15" s="29"/>
      <c r="U15" s="29"/>
      <c r="V15" s="29"/>
      <c r="W15" s="29"/>
      <c r="X15" s="29"/>
      <c r="Y15" s="29"/>
      <c r="Z15" s="29"/>
      <c r="AA15" s="29"/>
      <c r="AB15" s="29"/>
      <c r="AC15" s="29"/>
      <c r="AD15" s="29"/>
      <c r="AE15" s="29"/>
    </row>
    <row r="16" spans="1:47" s="2" customFormat="1" ht="22.9" customHeight="1" hidden="1">
      <c r="A16" s="29"/>
      <c r="B16" s="30"/>
      <c r="C16" s="92" t="s">
        <v>90</v>
      </c>
      <c r="D16" s="29"/>
      <c r="E16" s="29"/>
      <c r="F16" s="29"/>
      <c r="G16" s="29"/>
      <c r="H16" s="29"/>
      <c r="I16" s="29"/>
      <c r="J16" s="67">
        <f>J45</f>
        <v>0</v>
      </c>
      <c r="K16" s="29"/>
      <c r="L16" s="38"/>
      <c r="S16" s="29"/>
      <c r="T16" s="29"/>
      <c r="U16" s="29"/>
      <c r="V16" s="29"/>
      <c r="W16" s="29"/>
      <c r="X16" s="29"/>
      <c r="Y16" s="29"/>
      <c r="Z16" s="29"/>
      <c r="AA16" s="29"/>
      <c r="AB16" s="29"/>
      <c r="AC16" s="29"/>
      <c r="AD16" s="29"/>
      <c r="AE16" s="29"/>
      <c r="AU16" s="17" t="s">
        <v>91</v>
      </c>
    </row>
    <row r="17" spans="2:12" s="8" customFormat="1" ht="24.95" customHeight="1" hidden="1">
      <c r="B17" s="93"/>
      <c r="D17" s="94" t="s">
        <v>131</v>
      </c>
      <c r="E17" s="95"/>
      <c r="F17" s="95"/>
      <c r="G17" s="95"/>
      <c r="H17" s="95"/>
      <c r="I17" s="95"/>
      <c r="J17" s="96">
        <f>J46</f>
        <v>0</v>
      </c>
      <c r="L17" s="93"/>
    </row>
    <row r="18" spans="2:12" s="11" customFormat="1" ht="19.9" customHeight="1" hidden="1">
      <c r="B18" s="146"/>
      <c r="D18" s="147" t="s">
        <v>132</v>
      </c>
      <c r="E18" s="148"/>
      <c r="F18" s="148"/>
      <c r="G18" s="148"/>
      <c r="H18" s="148"/>
      <c r="I18" s="148"/>
      <c r="J18" s="149">
        <f>J47</f>
        <v>0</v>
      </c>
      <c r="L18" s="146"/>
    </row>
    <row r="19" spans="2:12" s="11" customFormat="1" ht="19.9" customHeight="1" hidden="1">
      <c r="B19" s="146"/>
      <c r="D19" s="147" t="s">
        <v>133</v>
      </c>
      <c r="E19" s="148"/>
      <c r="F19" s="148"/>
      <c r="G19" s="148"/>
      <c r="H19" s="148"/>
      <c r="I19" s="148"/>
      <c r="J19" s="149">
        <f>J190</f>
        <v>0</v>
      </c>
      <c r="L19" s="146"/>
    </row>
    <row r="20" spans="2:12" s="11" customFormat="1" ht="19.9" customHeight="1" hidden="1">
      <c r="B20" s="146"/>
      <c r="D20" s="147" t="s">
        <v>134</v>
      </c>
      <c r="E20" s="148"/>
      <c r="F20" s="148"/>
      <c r="G20" s="148"/>
      <c r="H20" s="148"/>
      <c r="I20" s="148"/>
      <c r="J20" s="149">
        <f>J211</f>
        <v>0</v>
      </c>
      <c r="L20" s="146"/>
    </row>
    <row r="21" spans="2:12" s="11" customFormat="1" ht="19.9" customHeight="1" hidden="1">
      <c r="B21" s="146"/>
      <c r="D21" s="147" t="s">
        <v>135</v>
      </c>
      <c r="E21" s="148"/>
      <c r="F21" s="148"/>
      <c r="G21" s="148"/>
      <c r="H21" s="148"/>
      <c r="I21" s="148"/>
      <c r="J21" s="149">
        <f>J212</f>
        <v>0</v>
      </c>
      <c r="L21" s="146"/>
    </row>
    <row r="22" spans="2:12" s="11" customFormat="1" ht="19.9" customHeight="1" hidden="1">
      <c r="B22" s="146"/>
      <c r="D22" s="147" t="s">
        <v>136</v>
      </c>
      <c r="E22" s="148"/>
      <c r="F22" s="148"/>
      <c r="G22" s="148"/>
      <c r="H22" s="148"/>
      <c r="I22" s="148"/>
      <c r="J22" s="149">
        <f>J261</f>
        <v>0</v>
      </c>
      <c r="L22" s="146"/>
    </row>
    <row r="23" spans="2:12" s="11" customFormat="1" ht="19.9" customHeight="1" hidden="1">
      <c r="B23" s="146"/>
      <c r="D23" s="147" t="s">
        <v>137</v>
      </c>
      <c r="E23" s="148"/>
      <c r="F23" s="148"/>
      <c r="G23" s="148"/>
      <c r="H23" s="148"/>
      <c r="I23" s="148"/>
      <c r="J23" s="149">
        <f>J294</f>
        <v>0</v>
      </c>
      <c r="L23" s="146"/>
    </row>
    <row r="24" spans="2:12" s="11" customFormat="1" ht="19.9" customHeight="1" hidden="1">
      <c r="B24" s="146"/>
      <c r="D24" s="147" t="s">
        <v>138</v>
      </c>
      <c r="E24" s="148"/>
      <c r="F24" s="148"/>
      <c r="G24" s="148"/>
      <c r="H24" s="148"/>
      <c r="I24" s="148"/>
      <c r="J24" s="149">
        <f>J348</f>
        <v>0</v>
      </c>
      <c r="L24" s="146"/>
    </row>
    <row r="25" spans="2:12" s="11" customFormat="1" ht="19.9" customHeight="1" hidden="1">
      <c r="B25" s="146"/>
      <c r="D25" s="147" t="s">
        <v>139</v>
      </c>
      <c r="E25" s="148"/>
      <c r="F25" s="148"/>
      <c r="G25" s="148"/>
      <c r="H25" s="148"/>
      <c r="I25" s="148"/>
      <c r="J25" s="149">
        <f>J377</f>
        <v>0</v>
      </c>
      <c r="L25" s="146"/>
    </row>
    <row r="26" spans="1:31" s="2" customFormat="1" ht="21.75" customHeight="1" hidden="1">
      <c r="A26" s="29"/>
      <c r="B26" s="30"/>
      <c r="C26" s="29"/>
      <c r="D26" s="29"/>
      <c r="E26" s="29"/>
      <c r="F26" s="29"/>
      <c r="G26" s="29"/>
      <c r="H26" s="29"/>
      <c r="I26" s="29"/>
      <c r="J26" s="29"/>
      <c r="K26" s="29"/>
      <c r="L26" s="38"/>
      <c r="S26" s="29"/>
      <c r="T26" s="29"/>
      <c r="U26" s="29"/>
      <c r="V26" s="29"/>
      <c r="W26" s="29"/>
      <c r="X26" s="29"/>
      <c r="Y26" s="29"/>
      <c r="Z26" s="29"/>
      <c r="AA26" s="29"/>
      <c r="AB26" s="29"/>
      <c r="AC26" s="29"/>
      <c r="AD26" s="29"/>
      <c r="AE26" s="29"/>
    </row>
    <row r="27" spans="1:31" s="2" customFormat="1" ht="6.95" customHeight="1" hidden="1">
      <c r="A27" s="29"/>
      <c r="B27" s="43"/>
      <c r="C27" s="44"/>
      <c r="D27" s="44"/>
      <c r="E27" s="44"/>
      <c r="F27" s="44"/>
      <c r="G27" s="44"/>
      <c r="H27" s="44"/>
      <c r="I27" s="44"/>
      <c r="J27" s="44"/>
      <c r="K27" s="44"/>
      <c r="L27" s="38"/>
      <c r="S27" s="29"/>
      <c r="T27" s="29"/>
      <c r="U27" s="29"/>
      <c r="V27" s="29"/>
      <c r="W27" s="29"/>
      <c r="X27" s="29"/>
      <c r="Y27" s="29"/>
      <c r="Z27" s="29"/>
      <c r="AA27" s="29"/>
      <c r="AB27" s="29"/>
      <c r="AC27" s="29"/>
      <c r="AD27" s="29"/>
      <c r="AE27" s="29"/>
    </row>
    <row r="28" ht="12" hidden="1"/>
    <row r="29" ht="12" hidden="1"/>
    <row r="30" ht="12" hidden="1"/>
    <row r="31" spans="1:31" s="2" customFormat="1" ht="6.95" customHeight="1">
      <c r="A31" s="29"/>
      <c r="B31" s="45"/>
      <c r="C31" s="46"/>
      <c r="D31" s="46"/>
      <c r="E31" s="46"/>
      <c r="F31" s="46"/>
      <c r="G31" s="46"/>
      <c r="H31" s="46"/>
      <c r="I31" s="46"/>
      <c r="J31" s="46"/>
      <c r="K31" s="46"/>
      <c r="L31" s="38"/>
      <c r="S31" s="29"/>
      <c r="T31" s="29"/>
      <c r="U31" s="29"/>
      <c r="V31" s="29"/>
      <c r="W31" s="29"/>
      <c r="X31" s="29"/>
      <c r="Y31" s="29"/>
      <c r="Z31" s="29"/>
      <c r="AA31" s="29"/>
      <c r="AB31" s="29"/>
      <c r="AC31" s="29"/>
      <c r="AD31" s="29"/>
      <c r="AE31" s="29"/>
    </row>
    <row r="32" spans="1:31" s="2" customFormat="1" ht="24.95" customHeight="1">
      <c r="A32" s="29"/>
      <c r="B32" s="30"/>
      <c r="C32" s="21" t="s">
        <v>93</v>
      </c>
      <c r="D32" s="29"/>
      <c r="E32" s="29"/>
      <c r="F32" s="29"/>
      <c r="G32" s="29"/>
      <c r="H32" s="29"/>
      <c r="I32" s="29"/>
      <c r="J32" s="29"/>
      <c r="K32" s="29"/>
      <c r="L32" s="38"/>
      <c r="S32" s="29"/>
      <c r="T32" s="29"/>
      <c r="U32" s="29"/>
      <c r="V32" s="29"/>
      <c r="W32" s="29"/>
      <c r="X32" s="29"/>
      <c r="Y32" s="29"/>
      <c r="Z32" s="29"/>
      <c r="AA32" s="29"/>
      <c r="AB32" s="29"/>
      <c r="AC32" s="29"/>
      <c r="AD32" s="29"/>
      <c r="AE32" s="29"/>
    </row>
    <row r="33" spans="1:31" s="2" customFormat="1" ht="6.95" customHeight="1">
      <c r="A33" s="29"/>
      <c r="B33" s="30"/>
      <c r="C33" s="29"/>
      <c r="D33" s="29"/>
      <c r="E33" s="29"/>
      <c r="F33" s="29"/>
      <c r="G33" s="29"/>
      <c r="H33" s="29"/>
      <c r="I33" s="29"/>
      <c r="J33" s="29"/>
      <c r="K33" s="29"/>
      <c r="L33" s="38"/>
      <c r="S33" s="29"/>
      <c r="T33" s="29"/>
      <c r="U33" s="29"/>
      <c r="V33" s="29"/>
      <c r="W33" s="29"/>
      <c r="X33" s="29"/>
      <c r="Y33" s="29"/>
      <c r="Z33" s="29"/>
      <c r="AA33" s="29"/>
      <c r="AB33" s="29"/>
      <c r="AC33" s="29"/>
      <c r="AD33" s="29"/>
      <c r="AE33" s="29"/>
    </row>
    <row r="34" spans="1:31" s="2" customFormat="1" ht="12" customHeight="1">
      <c r="A34" s="29"/>
      <c r="B34" s="30"/>
      <c r="C34" s="26" t="s">
        <v>14</v>
      </c>
      <c r="D34" s="29"/>
      <c r="E34" s="29" t="str">
        <f>'Rekapitulace stavby'!K6</f>
        <v>CHODNÍK PODÉL SILNICE III/4726 UL. ŠUMBARSKÁ, PETŘVALD</v>
      </c>
      <c r="F34" s="29"/>
      <c r="G34" s="29"/>
      <c r="H34" s="29"/>
      <c r="I34" s="29"/>
      <c r="J34" s="29"/>
      <c r="K34" s="29"/>
      <c r="L34" s="38"/>
      <c r="S34" s="29"/>
      <c r="T34" s="29"/>
      <c r="U34" s="29"/>
      <c r="V34" s="29"/>
      <c r="W34" s="29"/>
      <c r="X34" s="29"/>
      <c r="Y34" s="29"/>
      <c r="Z34" s="29"/>
      <c r="AA34" s="29"/>
      <c r="AB34" s="29"/>
      <c r="AC34" s="29"/>
      <c r="AD34" s="29"/>
      <c r="AE34" s="29"/>
    </row>
    <row r="35" spans="1:31" s="2" customFormat="1" ht="16.5" customHeight="1">
      <c r="A35" s="29"/>
      <c r="B35" s="30"/>
      <c r="C35" s="29"/>
      <c r="D35" s="29"/>
      <c r="E35" s="221"/>
      <c r="F35" s="221"/>
      <c r="G35" s="221"/>
      <c r="H35" s="221"/>
      <c r="I35" s="29"/>
      <c r="J35" s="29"/>
      <c r="K35" s="29"/>
      <c r="L35" s="38"/>
      <c r="S35" s="29"/>
      <c r="T35" s="29"/>
      <c r="U35" s="29"/>
      <c r="V35" s="29"/>
      <c r="W35" s="29"/>
      <c r="X35" s="29"/>
      <c r="Y35" s="29"/>
      <c r="Z35" s="29"/>
      <c r="AA35" s="29"/>
      <c r="AB35" s="29"/>
      <c r="AC35" s="29"/>
      <c r="AD35" s="29"/>
      <c r="AE35" s="29"/>
    </row>
    <row r="36" spans="1:31" s="2" customFormat="1" ht="12" customHeight="1">
      <c r="A36" s="29"/>
      <c r="B36" s="30"/>
      <c r="C36" s="26" t="s">
        <v>85</v>
      </c>
      <c r="D36" s="29"/>
      <c r="E36" s="29"/>
      <c r="F36" s="29"/>
      <c r="G36" s="29"/>
      <c r="H36" s="29"/>
      <c r="I36" s="29"/>
      <c r="J36" s="29"/>
      <c r="K36" s="29"/>
      <c r="L36" s="38"/>
      <c r="S36" s="29"/>
      <c r="T36" s="29"/>
      <c r="U36" s="29"/>
      <c r="V36" s="29"/>
      <c r="W36" s="29"/>
      <c r="X36" s="29"/>
      <c r="Y36" s="29"/>
      <c r="Z36" s="29"/>
      <c r="AA36" s="29"/>
      <c r="AB36" s="29"/>
      <c r="AC36" s="29"/>
      <c r="AD36" s="29"/>
      <c r="AE36" s="29"/>
    </row>
    <row r="37" spans="1:31" s="2" customFormat="1" ht="16.5" customHeight="1">
      <c r="A37" s="29"/>
      <c r="B37" s="30"/>
      <c r="C37" s="29"/>
      <c r="D37" s="29"/>
      <c r="E37" s="191" t="s">
        <v>130</v>
      </c>
      <c r="F37" s="220"/>
      <c r="G37" s="220"/>
      <c r="H37" s="220"/>
      <c r="I37" s="29"/>
      <c r="J37" s="29"/>
      <c r="K37" s="29"/>
      <c r="L37" s="38"/>
      <c r="S37" s="29"/>
      <c r="T37" s="29"/>
      <c r="U37" s="29"/>
      <c r="V37" s="29"/>
      <c r="W37" s="29"/>
      <c r="X37" s="29"/>
      <c r="Y37" s="29"/>
      <c r="Z37" s="29"/>
      <c r="AA37" s="29"/>
      <c r="AB37" s="29"/>
      <c r="AC37" s="29"/>
      <c r="AD37" s="29"/>
      <c r="AE37" s="29"/>
    </row>
    <row r="38" spans="1:31" s="2" customFormat="1" ht="6.95" customHeight="1">
      <c r="A38" s="29"/>
      <c r="B38" s="30"/>
      <c r="C38" s="29"/>
      <c r="D38" s="29"/>
      <c r="E38" s="29"/>
      <c r="F38" s="29"/>
      <c r="G38" s="29"/>
      <c r="H38" s="29"/>
      <c r="I38" s="29"/>
      <c r="J38" s="29"/>
      <c r="K38" s="29"/>
      <c r="L38" s="38"/>
      <c r="S38" s="29"/>
      <c r="T38" s="29"/>
      <c r="U38" s="29"/>
      <c r="V38" s="29"/>
      <c r="W38" s="29"/>
      <c r="X38" s="29"/>
      <c r="Y38" s="29"/>
      <c r="Z38" s="29"/>
      <c r="AA38" s="29"/>
      <c r="AB38" s="29"/>
      <c r="AC38" s="29"/>
      <c r="AD38" s="29"/>
      <c r="AE38" s="29"/>
    </row>
    <row r="39" spans="1:31" s="2" customFormat="1" ht="12" customHeight="1">
      <c r="A39" s="29"/>
      <c r="B39" s="30"/>
      <c r="C39" s="26" t="s">
        <v>18</v>
      </c>
      <c r="D39" s="29"/>
      <c r="E39" s="29"/>
      <c r="F39" s="24"/>
      <c r="G39" s="29"/>
      <c r="H39" s="29"/>
      <c r="I39" s="26" t="s">
        <v>20</v>
      </c>
      <c r="J39" s="51"/>
      <c r="K39" s="29"/>
      <c r="L39" s="38"/>
      <c r="S39" s="29"/>
      <c r="T39" s="29"/>
      <c r="U39" s="29"/>
      <c r="V39" s="29"/>
      <c r="W39" s="29"/>
      <c r="X39" s="29"/>
      <c r="Y39" s="29"/>
      <c r="Z39" s="29"/>
      <c r="AA39" s="29"/>
      <c r="AB39" s="29"/>
      <c r="AC39" s="29"/>
      <c r="AD39" s="29"/>
      <c r="AE39" s="29"/>
    </row>
    <row r="40" spans="1:31" s="2" customFormat="1" ht="6.95" customHeight="1">
      <c r="A40" s="29"/>
      <c r="B40" s="30"/>
      <c r="C40" s="29"/>
      <c r="D40" s="29"/>
      <c r="E40" s="29"/>
      <c r="F40" s="29"/>
      <c r="G40" s="29"/>
      <c r="H40" s="29"/>
      <c r="I40" s="29"/>
      <c r="J40" s="29"/>
      <c r="K40" s="29"/>
      <c r="L40" s="38"/>
      <c r="S40" s="29"/>
      <c r="T40" s="29"/>
      <c r="U40" s="29"/>
      <c r="V40" s="29"/>
      <c r="W40" s="29"/>
      <c r="X40" s="29"/>
      <c r="Y40" s="29"/>
      <c r="Z40" s="29"/>
      <c r="AA40" s="29"/>
      <c r="AB40" s="29"/>
      <c r="AC40" s="29"/>
      <c r="AD40" s="29"/>
      <c r="AE40" s="29"/>
    </row>
    <row r="41" spans="1:31" s="2" customFormat="1" ht="15.2" customHeight="1">
      <c r="A41" s="29"/>
      <c r="B41" s="30"/>
      <c r="C41" s="26" t="s">
        <v>21</v>
      </c>
      <c r="D41" s="29"/>
      <c r="E41" s="29"/>
      <c r="F41" s="24"/>
      <c r="G41" s="29"/>
      <c r="H41" s="29"/>
      <c r="I41" s="26" t="s">
        <v>25</v>
      </c>
      <c r="J41" s="27"/>
      <c r="K41" s="29"/>
      <c r="L41" s="38"/>
      <c r="S41" s="29"/>
      <c r="T41" s="29"/>
      <c r="U41" s="29"/>
      <c r="V41" s="29"/>
      <c r="W41" s="29"/>
      <c r="X41" s="29"/>
      <c r="Y41" s="29"/>
      <c r="Z41" s="29"/>
      <c r="AA41" s="29"/>
      <c r="AB41" s="29"/>
      <c r="AC41" s="29"/>
      <c r="AD41" s="29"/>
      <c r="AE41" s="29"/>
    </row>
    <row r="42" spans="1:31" s="2" customFormat="1" ht="15.2" customHeight="1">
      <c r="A42" s="29"/>
      <c r="B42" s="30"/>
      <c r="C42" s="26" t="s">
        <v>24</v>
      </c>
      <c r="D42" s="29"/>
      <c r="E42" s="29"/>
      <c r="F42" s="24"/>
      <c r="G42" s="29"/>
      <c r="H42" s="29"/>
      <c r="I42" s="26" t="s">
        <v>27</v>
      </c>
      <c r="J42" s="27"/>
      <c r="K42" s="29"/>
      <c r="L42" s="38"/>
      <c r="S42" s="29"/>
      <c r="T42" s="29"/>
      <c r="U42" s="29"/>
      <c r="V42" s="29"/>
      <c r="W42" s="29"/>
      <c r="X42" s="29"/>
      <c r="Y42" s="29"/>
      <c r="Z42" s="29"/>
      <c r="AA42" s="29"/>
      <c r="AB42" s="29"/>
      <c r="AC42" s="29"/>
      <c r="AD42" s="29"/>
      <c r="AE42" s="29"/>
    </row>
    <row r="43" spans="1:31" s="2" customFormat="1" ht="10.35" customHeight="1">
      <c r="A43" s="29"/>
      <c r="B43" s="30"/>
      <c r="C43" s="29"/>
      <c r="D43" s="29"/>
      <c r="E43" s="29"/>
      <c r="F43" s="29"/>
      <c r="G43" s="29"/>
      <c r="H43" s="29"/>
      <c r="I43" s="29"/>
      <c r="J43" s="29"/>
      <c r="K43" s="29"/>
      <c r="L43" s="38"/>
      <c r="S43" s="29"/>
      <c r="T43" s="29"/>
      <c r="U43" s="29"/>
      <c r="V43" s="29"/>
      <c r="W43" s="29"/>
      <c r="X43" s="29"/>
      <c r="Y43" s="29"/>
      <c r="Z43" s="29"/>
      <c r="AA43" s="29"/>
      <c r="AB43" s="29"/>
      <c r="AC43" s="29"/>
      <c r="AD43" s="29"/>
      <c r="AE43" s="29"/>
    </row>
    <row r="44" spans="1:31" s="9" customFormat="1" ht="29.25" customHeight="1">
      <c r="A44" s="97"/>
      <c r="B44" s="98"/>
      <c r="C44" s="99" t="s">
        <v>94</v>
      </c>
      <c r="D44" s="100" t="s">
        <v>54</v>
      </c>
      <c r="E44" s="100" t="s">
        <v>50</v>
      </c>
      <c r="F44" s="100" t="s">
        <v>51</v>
      </c>
      <c r="G44" s="100" t="s">
        <v>95</v>
      </c>
      <c r="H44" s="100" t="s">
        <v>96</v>
      </c>
      <c r="I44" s="100" t="s">
        <v>97</v>
      </c>
      <c r="J44" s="101" t="s">
        <v>89</v>
      </c>
      <c r="K44" s="102" t="s">
        <v>98</v>
      </c>
      <c r="L44" s="103"/>
      <c r="M44" s="58" t="s">
        <v>1</v>
      </c>
      <c r="N44" s="59" t="s">
        <v>33</v>
      </c>
      <c r="O44" s="59" t="s">
        <v>99</v>
      </c>
      <c r="P44" s="59" t="s">
        <v>100</v>
      </c>
      <c r="Q44" s="59" t="s">
        <v>101</v>
      </c>
      <c r="R44" s="59" t="s">
        <v>102</v>
      </c>
      <c r="S44" s="59" t="s">
        <v>103</v>
      </c>
      <c r="T44" s="60" t="s">
        <v>104</v>
      </c>
      <c r="U44" s="97"/>
      <c r="V44" s="97"/>
      <c r="W44" s="97"/>
      <c r="X44" s="97"/>
      <c r="Y44" s="97"/>
      <c r="Z44" s="97"/>
      <c r="AA44" s="97"/>
      <c r="AB44" s="97"/>
      <c r="AC44" s="97"/>
      <c r="AD44" s="97"/>
      <c r="AE44" s="97"/>
    </row>
    <row r="45" spans="1:63" s="2" customFormat="1" ht="22.9" customHeight="1">
      <c r="A45" s="29"/>
      <c r="B45" s="30"/>
      <c r="C45" s="65" t="s">
        <v>105</v>
      </c>
      <c r="D45" s="29"/>
      <c r="E45" s="29"/>
      <c r="F45" s="29"/>
      <c r="G45" s="29"/>
      <c r="H45" s="29"/>
      <c r="I45" s="29"/>
      <c r="J45" s="104">
        <f>BK45</f>
        <v>0</v>
      </c>
      <c r="K45" s="29"/>
      <c r="L45" s="30"/>
      <c r="M45" s="61"/>
      <c r="N45" s="52"/>
      <c r="O45" s="62"/>
      <c r="P45" s="105">
        <f>P46</f>
        <v>1602.17596</v>
      </c>
      <c r="Q45" s="62"/>
      <c r="R45" s="105">
        <f>R46</f>
        <v>180.97678692</v>
      </c>
      <c r="S45" s="62"/>
      <c r="T45" s="106">
        <f>T46</f>
        <v>41.841</v>
      </c>
      <c r="U45" s="29"/>
      <c r="V45" s="29"/>
      <c r="W45" s="29"/>
      <c r="X45" s="29"/>
      <c r="Y45" s="29"/>
      <c r="Z45" s="29"/>
      <c r="AA45" s="29"/>
      <c r="AB45" s="29"/>
      <c r="AC45" s="29"/>
      <c r="AD45" s="29"/>
      <c r="AE45" s="29"/>
      <c r="AT45" s="17" t="s">
        <v>68</v>
      </c>
      <c r="AU45" s="17" t="s">
        <v>91</v>
      </c>
      <c r="BK45" s="107">
        <f>BK46</f>
        <v>0</v>
      </c>
    </row>
    <row r="46" spans="2:63" s="10" customFormat="1" ht="25.9" customHeight="1">
      <c r="B46" s="108"/>
      <c r="D46" s="109" t="s">
        <v>68</v>
      </c>
      <c r="E46" s="110" t="s">
        <v>140</v>
      </c>
      <c r="F46" s="110" t="s">
        <v>141</v>
      </c>
      <c r="J46" s="111">
        <f>BK46</f>
        <v>0</v>
      </c>
      <c r="L46" s="108"/>
      <c r="M46" s="112"/>
      <c r="N46" s="113"/>
      <c r="O46" s="113"/>
      <c r="P46" s="114">
        <f>P47+P190+P211+P212+P261+P294+P348+P377</f>
        <v>1602.17596</v>
      </c>
      <c r="Q46" s="113"/>
      <c r="R46" s="114">
        <f>R47+R190+R211+R212+R261+R294+R348+R377</f>
        <v>180.97678692</v>
      </c>
      <c r="S46" s="113"/>
      <c r="T46" s="115">
        <f>T47+T190+T211+T212+T261+T294+T348+T377</f>
        <v>41.841</v>
      </c>
      <c r="AR46" s="109" t="s">
        <v>76</v>
      </c>
      <c r="AT46" s="116" t="s">
        <v>68</v>
      </c>
      <c r="AU46" s="116" t="s">
        <v>69</v>
      </c>
      <c r="AY46" s="109" t="s">
        <v>108</v>
      </c>
      <c r="BK46" s="117">
        <f>BK47+BK190+BK211+BK212+BK261+BK294+BK348+BK377</f>
        <v>0</v>
      </c>
    </row>
    <row r="47" spans="2:63" s="10" customFormat="1" ht="22.9" customHeight="1">
      <c r="B47" s="108"/>
      <c r="D47" s="109" t="s">
        <v>68</v>
      </c>
      <c r="E47" s="150" t="s">
        <v>76</v>
      </c>
      <c r="F47" s="150" t="s">
        <v>142</v>
      </c>
      <c r="J47" s="151">
        <f>BK47</f>
        <v>0</v>
      </c>
      <c r="L47" s="108"/>
      <c r="M47" s="112"/>
      <c r="N47" s="113"/>
      <c r="O47" s="113"/>
      <c r="P47" s="114">
        <f>SUM(P48:P189)</f>
        <v>1018.5571649999999</v>
      </c>
      <c r="Q47" s="113"/>
      <c r="R47" s="114">
        <f>SUM(R48:R189)</f>
        <v>27.727619400000005</v>
      </c>
      <c r="S47" s="113"/>
      <c r="T47" s="115">
        <f>SUM(T48:T189)</f>
        <v>41.814</v>
      </c>
      <c r="AR47" s="109" t="s">
        <v>76</v>
      </c>
      <c r="AT47" s="116" t="s">
        <v>68</v>
      </c>
      <c r="AU47" s="116" t="s">
        <v>76</v>
      </c>
      <c r="AY47" s="109" t="s">
        <v>108</v>
      </c>
      <c r="BK47" s="117">
        <f>SUM(BK48:BK189)</f>
        <v>0</v>
      </c>
    </row>
    <row r="48" spans="1:65" s="2" customFormat="1" ht="16.5" customHeight="1">
      <c r="A48" s="29"/>
      <c r="B48" s="118"/>
      <c r="C48" s="119" t="s">
        <v>76</v>
      </c>
      <c r="D48" s="119" t="s">
        <v>109</v>
      </c>
      <c r="E48" s="120" t="s">
        <v>143</v>
      </c>
      <c r="F48" s="121" t="s">
        <v>144</v>
      </c>
      <c r="G48" s="122" t="s">
        <v>145</v>
      </c>
      <c r="H48" s="123">
        <v>8.1</v>
      </c>
      <c r="I48" s="124"/>
      <c r="J48" s="124">
        <f>ROUND(I48*H48,2)</f>
        <v>0</v>
      </c>
      <c r="K48" s="125"/>
      <c r="L48" s="30"/>
      <c r="M48" s="126" t="s">
        <v>1</v>
      </c>
      <c r="N48" s="127" t="s">
        <v>34</v>
      </c>
      <c r="O48" s="128">
        <v>0.272</v>
      </c>
      <c r="P48" s="128">
        <f>O48*H48</f>
        <v>2.2032000000000003</v>
      </c>
      <c r="Q48" s="128">
        <v>0</v>
      </c>
      <c r="R48" s="128">
        <f>Q48*H48</f>
        <v>0</v>
      </c>
      <c r="S48" s="128">
        <v>0.26</v>
      </c>
      <c r="T48" s="129">
        <f>S48*H48</f>
        <v>2.106</v>
      </c>
      <c r="U48" s="29"/>
      <c r="V48" s="29"/>
      <c r="W48" s="29"/>
      <c r="X48" s="29"/>
      <c r="Y48" s="29"/>
      <c r="Z48" s="29"/>
      <c r="AA48" s="29"/>
      <c r="AB48" s="29"/>
      <c r="AC48" s="29"/>
      <c r="AD48" s="29"/>
      <c r="AE48" s="29"/>
      <c r="AR48" s="130" t="s">
        <v>122</v>
      </c>
      <c r="AT48" s="130" t="s">
        <v>109</v>
      </c>
      <c r="AU48" s="130" t="s">
        <v>78</v>
      </c>
      <c r="AY48" s="17" t="s">
        <v>108</v>
      </c>
      <c r="BE48" s="131">
        <f>IF(N48="základní",J48,0)</f>
        <v>0</v>
      </c>
      <c r="BF48" s="131">
        <f>IF(N48="snížená",J48,0)</f>
        <v>0</v>
      </c>
      <c r="BG48" s="131">
        <f>IF(N48="zákl. přenesená",J48,0)</f>
        <v>0</v>
      </c>
      <c r="BH48" s="131">
        <f>IF(N48="sníž. přenesená",J48,0)</f>
        <v>0</v>
      </c>
      <c r="BI48" s="131">
        <f>IF(N48="nulová",J48,0)</f>
        <v>0</v>
      </c>
      <c r="BJ48" s="17" t="s">
        <v>76</v>
      </c>
      <c r="BK48" s="131">
        <f>ROUND(I48*H48,2)</f>
        <v>0</v>
      </c>
      <c r="BL48" s="17" t="s">
        <v>122</v>
      </c>
      <c r="BM48" s="130" t="s">
        <v>146</v>
      </c>
    </row>
    <row r="49" spans="1:47" s="2" customFormat="1" ht="19.5">
      <c r="A49" s="29"/>
      <c r="B49" s="30"/>
      <c r="C49" s="29"/>
      <c r="D49" s="132" t="s">
        <v>114</v>
      </c>
      <c r="E49" s="29"/>
      <c r="F49" s="133" t="s">
        <v>147</v>
      </c>
      <c r="G49" s="29"/>
      <c r="H49" s="29"/>
      <c r="I49" s="29"/>
      <c r="J49" s="29"/>
      <c r="K49" s="29"/>
      <c r="L49" s="30"/>
      <c r="M49" s="134"/>
      <c r="N49" s="135"/>
      <c r="O49" s="54"/>
      <c r="P49" s="54"/>
      <c r="Q49" s="54"/>
      <c r="R49" s="54"/>
      <c r="S49" s="54"/>
      <c r="T49" s="55"/>
      <c r="U49" s="29"/>
      <c r="V49" s="29"/>
      <c r="W49" s="29"/>
      <c r="X49" s="29"/>
      <c r="Y49" s="29"/>
      <c r="Z49" s="29"/>
      <c r="AA49" s="29"/>
      <c r="AB49" s="29"/>
      <c r="AC49" s="29"/>
      <c r="AD49" s="29"/>
      <c r="AE49" s="29"/>
      <c r="AT49" s="17" t="s">
        <v>114</v>
      </c>
      <c r="AU49" s="17" t="s">
        <v>78</v>
      </c>
    </row>
    <row r="50" spans="1:47" s="2" customFormat="1" ht="12">
      <c r="A50" s="29"/>
      <c r="B50" s="30"/>
      <c r="C50" s="29"/>
      <c r="D50" s="152" t="s">
        <v>148</v>
      </c>
      <c r="E50" s="29"/>
      <c r="F50" s="153" t="s">
        <v>149</v>
      </c>
      <c r="G50" s="29"/>
      <c r="H50" s="29"/>
      <c r="I50" s="29"/>
      <c r="J50" s="29"/>
      <c r="K50" s="29"/>
      <c r="L50" s="30"/>
      <c r="M50" s="134"/>
      <c r="N50" s="135"/>
      <c r="O50" s="54"/>
      <c r="P50" s="54"/>
      <c r="Q50" s="54"/>
      <c r="R50" s="54"/>
      <c r="S50" s="54"/>
      <c r="T50" s="55"/>
      <c r="U50" s="29"/>
      <c r="V50" s="29"/>
      <c r="W50" s="29"/>
      <c r="X50" s="29"/>
      <c r="Y50" s="29"/>
      <c r="Z50" s="29"/>
      <c r="AA50" s="29"/>
      <c r="AB50" s="29"/>
      <c r="AC50" s="29"/>
      <c r="AD50" s="29"/>
      <c r="AE50" s="29"/>
      <c r="AT50" s="17" t="s">
        <v>148</v>
      </c>
      <c r="AU50" s="17" t="s">
        <v>78</v>
      </c>
    </row>
    <row r="51" spans="2:51" s="12" customFormat="1" ht="12">
      <c r="B51" s="154"/>
      <c r="D51" s="132" t="s">
        <v>150</v>
      </c>
      <c r="E51" s="155" t="s">
        <v>1</v>
      </c>
      <c r="F51" s="156" t="s">
        <v>151</v>
      </c>
      <c r="H51" s="157">
        <v>8.1</v>
      </c>
      <c r="L51" s="154"/>
      <c r="M51" s="158"/>
      <c r="N51" s="159"/>
      <c r="O51" s="159"/>
      <c r="P51" s="159"/>
      <c r="Q51" s="159"/>
      <c r="R51" s="159"/>
      <c r="S51" s="159"/>
      <c r="T51" s="160"/>
      <c r="AT51" s="155" t="s">
        <v>150</v>
      </c>
      <c r="AU51" s="155" t="s">
        <v>78</v>
      </c>
      <c r="AV51" s="12" t="s">
        <v>78</v>
      </c>
      <c r="AW51" s="12" t="s">
        <v>26</v>
      </c>
      <c r="AX51" s="12" t="s">
        <v>76</v>
      </c>
      <c r="AY51" s="155" t="s">
        <v>108</v>
      </c>
    </row>
    <row r="52" spans="1:65" s="2" customFormat="1" ht="16.5" customHeight="1">
      <c r="A52" s="29"/>
      <c r="B52" s="118"/>
      <c r="C52" s="119" t="s">
        <v>78</v>
      </c>
      <c r="D52" s="119" t="s">
        <v>109</v>
      </c>
      <c r="E52" s="120" t="s">
        <v>152</v>
      </c>
      <c r="F52" s="121" t="s">
        <v>153</v>
      </c>
      <c r="G52" s="122" t="s">
        <v>145</v>
      </c>
      <c r="H52" s="123">
        <v>10</v>
      </c>
      <c r="I52" s="124"/>
      <c r="J52" s="124">
        <f>ROUND(I52*H52,2)</f>
        <v>0</v>
      </c>
      <c r="K52" s="125"/>
      <c r="L52" s="30"/>
      <c r="M52" s="126" t="s">
        <v>1</v>
      </c>
      <c r="N52" s="127" t="s">
        <v>34</v>
      </c>
      <c r="O52" s="128">
        <v>0.344</v>
      </c>
      <c r="P52" s="128">
        <f>O52*H52</f>
        <v>3.4399999999999995</v>
      </c>
      <c r="Q52" s="128">
        <v>0</v>
      </c>
      <c r="R52" s="128">
        <f>Q52*H52</f>
        <v>0</v>
      </c>
      <c r="S52" s="128">
        <v>0</v>
      </c>
      <c r="T52" s="129">
        <f>S52*H52</f>
        <v>0</v>
      </c>
      <c r="U52" s="29"/>
      <c r="V52" s="29"/>
      <c r="W52" s="29"/>
      <c r="X52" s="29"/>
      <c r="Y52" s="29"/>
      <c r="Z52" s="29"/>
      <c r="AA52" s="29"/>
      <c r="AB52" s="29"/>
      <c r="AC52" s="29"/>
      <c r="AD52" s="29"/>
      <c r="AE52" s="29"/>
      <c r="AR52" s="130" t="s">
        <v>122</v>
      </c>
      <c r="AT52" s="130" t="s">
        <v>109</v>
      </c>
      <c r="AU52" s="130" t="s">
        <v>78</v>
      </c>
      <c r="AY52" s="17" t="s">
        <v>108</v>
      </c>
      <c r="BE52" s="131">
        <f>IF(N52="základní",J52,0)</f>
        <v>0</v>
      </c>
      <c r="BF52" s="131">
        <f>IF(N52="snížená",J52,0)</f>
        <v>0</v>
      </c>
      <c r="BG52" s="131">
        <f>IF(N52="zákl. přenesená",J52,0)</f>
        <v>0</v>
      </c>
      <c r="BH52" s="131">
        <f>IF(N52="sníž. přenesená",J52,0)</f>
        <v>0</v>
      </c>
      <c r="BI52" s="131">
        <f>IF(N52="nulová",J52,0)</f>
        <v>0</v>
      </c>
      <c r="BJ52" s="17" t="s">
        <v>76</v>
      </c>
      <c r="BK52" s="131">
        <f>ROUND(I52*H52,2)</f>
        <v>0</v>
      </c>
      <c r="BL52" s="17" t="s">
        <v>122</v>
      </c>
      <c r="BM52" s="130" t="s">
        <v>154</v>
      </c>
    </row>
    <row r="53" spans="1:47" s="2" customFormat="1" ht="19.5">
      <c r="A53" s="29"/>
      <c r="B53" s="30"/>
      <c r="C53" s="29"/>
      <c r="D53" s="132" t="s">
        <v>114</v>
      </c>
      <c r="E53" s="29"/>
      <c r="F53" s="133" t="s">
        <v>155</v>
      </c>
      <c r="G53" s="29"/>
      <c r="H53" s="29"/>
      <c r="I53" s="29"/>
      <c r="J53" s="29"/>
      <c r="K53" s="29"/>
      <c r="L53" s="30"/>
      <c r="M53" s="134"/>
      <c r="N53" s="135"/>
      <c r="O53" s="54"/>
      <c r="P53" s="54"/>
      <c r="Q53" s="54"/>
      <c r="R53" s="54"/>
      <c r="S53" s="54"/>
      <c r="T53" s="55"/>
      <c r="U53" s="29"/>
      <c r="V53" s="29"/>
      <c r="W53" s="29"/>
      <c r="X53" s="29"/>
      <c r="Y53" s="29"/>
      <c r="Z53" s="29"/>
      <c r="AA53" s="29"/>
      <c r="AB53" s="29"/>
      <c r="AC53" s="29"/>
      <c r="AD53" s="29"/>
      <c r="AE53" s="29"/>
      <c r="AT53" s="17" t="s">
        <v>114</v>
      </c>
      <c r="AU53" s="17" t="s">
        <v>78</v>
      </c>
    </row>
    <row r="54" spans="1:47" s="2" customFormat="1" ht="12">
      <c r="A54" s="29"/>
      <c r="B54" s="30"/>
      <c r="C54" s="29"/>
      <c r="D54" s="152" t="s">
        <v>148</v>
      </c>
      <c r="E54" s="29"/>
      <c r="F54" s="153" t="s">
        <v>156</v>
      </c>
      <c r="G54" s="29"/>
      <c r="H54" s="29"/>
      <c r="I54" s="29"/>
      <c r="J54" s="29"/>
      <c r="K54" s="29"/>
      <c r="L54" s="30"/>
      <c r="M54" s="134"/>
      <c r="N54" s="135"/>
      <c r="O54" s="54"/>
      <c r="P54" s="54"/>
      <c r="Q54" s="54"/>
      <c r="R54" s="54"/>
      <c r="S54" s="54"/>
      <c r="T54" s="55"/>
      <c r="U54" s="29"/>
      <c r="V54" s="29"/>
      <c r="W54" s="29"/>
      <c r="X54" s="29"/>
      <c r="Y54" s="29"/>
      <c r="Z54" s="29"/>
      <c r="AA54" s="29"/>
      <c r="AB54" s="29"/>
      <c r="AC54" s="29"/>
      <c r="AD54" s="29"/>
      <c r="AE54" s="29"/>
      <c r="AT54" s="17" t="s">
        <v>148</v>
      </c>
      <c r="AU54" s="17" t="s">
        <v>78</v>
      </c>
    </row>
    <row r="55" spans="2:51" s="12" customFormat="1" ht="12">
      <c r="B55" s="154"/>
      <c r="D55" s="132" t="s">
        <v>150</v>
      </c>
      <c r="E55" s="155" t="s">
        <v>1</v>
      </c>
      <c r="F55" s="156" t="s">
        <v>157</v>
      </c>
      <c r="H55" s="157">
        <v>10</v>
      </c>
      <c r="L55" s="154"/>
      <c r="M55" s="158"/>
      <c r="N55" s="159"/>
      <c r="O55" s="159"/>
      <c r="P55" s="159"/>
      <c r="Q55" s="159"/>
      <c r="R55" s="159"/>
      <c r="S55" s="159"/>
      <c r="T55" s="160"/>
      <c r="AT55" s="155" t="s">
        <v>150</v>
      </c>
      <c r="AU55" s="155" t="s">
        <v>78</v>
      </c>
      <c r="AV55" s="12" t="s">
        <v>78</v>
      </c>
      <c r="AW55" s="12" t="s">
        <v>26</v>
      </c>
      <c r="AX55" s="12" t="s">
        <v>76</v>
      </c>
      <c r="AY55" s="155" t="s">
        <v>108</v>
      </c>
    </row>
    <row r="56" spans="1:65" s="2" customFormat="1" ht="16.5" customHeight="1">
      <c r="A56" s="29"/>
      <c r="B56" s="118"/>
      <c r="C56" s="119" t="s">
        <v>118</v>
      </c>
      <c r="D56" s="119" t="s">
        <v>109</v>
      </c>
      <c r="E56" s="120" t="s">
        <v>158</v>
      </c>
      <c r="F56" s="121" t="s">
        <v>159</v>
      </c>
      <c r="G56" s="122" t="s">
        <v>145</v>
      </c>
      <c r="H56" s="123">
        <v>14.5</v>
      </c>
      <c r="I56" s="124"/>
      <c r="J56" s="124">
        <f>ROUND(I56*H56,2)</f>
        <v>0</v>
      </c>
      <c r="K56" s="125"/>
      <c r="L56" s="30"/>
      <c r="M56" s="126" t="s">
        <v>1</v>
      </c>
      <c r="N56" s="127" t="s">
        <v>34</v>
      </c>
      <c r="O56" s="128">
        <v>0.688</v>
      </c>
      <c r="P56" s="128">
        <f>O56*H56</f>
        <v>9.975999999999999</v>
      </c>
      <c r="Q56" s="128">
        <v>0</v>
      </c>
      <c r="R56" s="128">
        <f>Q56*H56</f>
        <v>0</v>
      </c>
      <c r="S56" s="128">
        <v>0.316</v>
      </c>
      <c r="T56" s="129">
        <f>S56*H56</f>
        <v>4.582</v>
      </c>
      <c r="U56" s="29"/>
      <c r="V56" s="29"/>
      <c r="W56" s="29"/>
      <c r="X56" s="29"/>
      <c r="Y56" s="29"/>
      <c r="Z56" s="29"/>
      <c r="AA56" s="29"/>
      <c r="AB56" s="29"/>
      <c r="AC56" s="29"/>
      <c r="AD56" s="29"/>
      <c r="AE56" s="29"/>
      <c r="AR56" s="130" t="s">
        <v>122</v>
      </c>
      <c r="AT56" s="130" t="s">
        <v>109</v>
      </c>
      <c r="AU56" s="130" t="s">
        <v>78</v>
      </c>
      <c r="AY56" s="17" t="s">
        <v>108</v>
      </c>
      <c r="BE56" s="131">
        <f>IF(N56="základní",J56,0)</f>
        <v>0</v>
      </c>
      <c r="BF56" s="131">
        <f>IF(N56="snížená",J56,0)</f>
        <v>0</v>
      </c>
      <c r="BG56" s="131">
        <f>IF(N56="zákl. přenesená",J56,0)</f>
        <v>0</v>
      </c>
      <c r="BH56" s="131">
        <f>IF(N56="sníž. přenesená",J56,0)</f>
        <v>0</v>
      </c>
      <c r="BI56" s="131">
        <f>IF(N56="nulová",J56,0)</f>
        <v>0</v>
      </c>
      <c r="BJ56" s="17" t="s">
        <v>76</v>
      </c>
      <c r="BK56" s="131">
        <f>ROUND(I56*H56,2)</f>
        <v>0</v>
      </c>
      <c r="BL56" s="17" t="s">
        <v>122</v>
      </c>
      <c r="BM56" s="130" t="s">
        <v>160</v>
      </c>
    </row>
    <row r="57" spans="1:47" s="2" customFormat="1" ht="19.5">
      <c r="A57" s="29"/>
      <c r="B57" s="30"/>
      <c r="C57" s="29"/>
      <c r="D57" s="132" t="s">
        <v>114</v>
      </c>
      <c r="E57" s="29"/>
      <c r="F57" s="133" t="s">
        <v>161</v>
      </c>
      <c r="G57" s="29"/>
      <c r="H57" s="29"/>
      <c r="I57" s="29"/>
      <c r="J57" s="29"/>
      <c r="K57" s="29"/>
      <c r="L57" s="30"/>
      <c r="M57" s="134"/>
      <c r="N57" s="135"/>
      <c r="O57" s="54"/>
      <c r="P57" s="54"/>
      <c r="Q57" s="54"/>
      <c r="R57" s="54"/>
      <c r="S57" s="54"/>
      <c r="T57" s="55"/>
      <c r="U57" s="29"/>
      <c r="V57" s="29"/>
      <c r="W57" s="29"/>
      <c r="X57" s="29"/>
      <c r="Y57" s="29"/>
      <c r="Z57" s="29"/>
      <c r="AA57" s="29"/>
      <c r="AB57" s="29"/>
      <c r="AC57" s="29"/>
      <c r="AD57" s="29"/>
      <c r="AE57" s="29"/>
      <c r="AT57" s="17" t="s">
        <v>114</v>
      </c>
      <c r="AU57" s="17" t="s">
        <v>78</v>
      </c>
    </row>
    <row r="58" spans="1:47" s="2" customFormat="1" ht="12">
      <c r="A58" s="29"/>
      <c r="B58" s="30"/>
      <c r="C58" s="29"/>
      <c r="D58" s="152" t="s">
        <v>148</v>
      </c>
      <c r="E58" s="29"/>
      <c r="F58" s="153" t="s">
        <v>162</v>
      </c>
      <c r="G58" s="29"/>
      <c r="H58" s="29"/>
      <c r="I58" s="29"/>
      <c r="J58" s="29"/>
      <c r="K58" s="29"/>
      <c r="L58" s="30"/>
      <c r="M58" s="134"/>
      <c r="N58" s="135"/>
      <c r="O58" s="54"/>
      <c r="P58" s="54"/>
      <c r="Q58" s="54"/>
      <c r="R58" s="54"/>
      <c r="S58" s="54"/>
      <c r="T58" s="55"/>
      <c r="U58" s="29"/>
      <c r="V58" s="29"/>
      <c r="W58" s="29"/>
      <c r="X58" s="29"/>
      <c r="Y58" s="29"/>
      <c r="Z58" s="29"/>
      <c r="AA58" s="29"/>
      <c r="AB58" s="29"/>
      <c r="AC58" s="29"/>
      <c r="AD58" s="29"/>
      <c r="AE58" s="29"/>
      <c r="AT58" s="17" t="s">
        <v>148</v>
      </c>
      <c r="AU58" s="17" t="s">
        <v>78</v>
      </c>
    </row>
    <row r="59" spans="2:51" s="12" customFormat="1" ht="12">
      <c r="B59" s="154"/>
      <c r="D59" s="132" t="s">
        <v>150</v>
      </c>
      <c r="E59" s="155" t="s">
        <v>1</v>
      </c>
      <c r="F59" s="156" t="s">
        <v>163</v>
      </c>
      <c r="H59" s="157">
        <v>14.5</v>
      </c>
      <c r="L59" s="154"/>
      <c r="M59" s="158"/>
      <c r="N59" s="159"/>
      <c r="O59" s="159"/>
      <c r="P59" s="159"/>
      <c r="Q59" s="159"/>
      <c r="R59" s="159"/>
      <c r="S59" s="159"/>
      <c r="T59" s="160"/>
      <c r="AT59" s="155" t="s">
        <v>150</v>
      </c>
      <c r="AU59" s="155" t="s">
        <v>78</v>
      </c>
      <c r="AV59" s="12" t="s">
        <v>78</v>
      </c>
      <c r="AW59" s="12" t="s">
        <v>26</v>
      </c>
      <c r="AX59" s="12" t="s">
        <v>76</v>
      </c>
      <c r="AY59" s="155" t="s">
        <v>108</v>
      </c>
    </row>
    <row r="60" spans="1:65" s="2" customFormat="1" ht="16.5" customHeight="1">
      <c r="A60" s="29"/>
      <c r="B60" s="118"/>
      <c r="C60" s="119" t="s">
        <v>122</v>
      </c>
      <c r="D60" s="119" t="s">
        <v>109</v>
      </c>
      <c r="E60" s="120" t="s">
        <v>164</v>
      </c>
      <c r="F60" s="121" t="s">
        <v>165</v>
      </c>
      <c r="G60" s="122" t="s">
        <v>145</v>
      </c>
      <c r="H60" s="123">
        <v>72.5</v>
      </c>
      <c r="I60" s="124"/>
      <c r="J60" s="124">
        <f>ROUND(I60*H60,2)</f>
        <v>0</v>
      </c>
      <c r="K60" s="125"/>
      <c r="L60" s="30"/>
      <c r="M60" s="126" t="s">
        <v>1</v>
      </c>
      <c r="N60" s="127" t="s">
        <v>34</v>
      </c>
      <c r="O60" s="128">
        <v>0.076</v>
      </c>
      <c r="P60" s="128">
        <f>O60*H60</f>
        <v>5.51</v>
      </c>
      <c r="Q60" s="128">
        <v>0</v>
      </c>
      <c r="R60" s="128">
        <f>Q60*H60</f>
        <v>0</v>
      </c>
      <c r="S60" s="128">
        <v>0.3</v>
      </c>
      <c r="T60" s="129">
        <f>S60*H60</f>
        <v>21.75</v>
      </c>
      <c r="U60" s="29"/>
      <c r="V60" s="29"/>
      <c r="W60" s="29"/>
      <c r="X60" s="29"/>
      <c r="Y60" s="29"/>
      <c r="Z60" s="29"/>
      <c r="AA60" s="29"/>
      <c r="AB60" s="29"/>
      <c r="AC60" s="29"/>
      <c r="AD60" s="29"/>
      <c r="AE60" s="29"/>
      <c r="AR60" s="130" t="s">
        <v>122</v>
      </c>
      <c r="AT60" s="130" t="s">
        <v>109</v>
      </c>
      <c r="AU60" s="130" t="s">
        <v>78</v>
      </c>
      <c r="AY60" s="17" t="s">
        <v>108</v>
      </c>
      <c r="BE60" s="131">
        <f>IF(N60="základní",J60,0)</f>
        <v>0</v>
      </c>
      <c r="BF60" s="131">
        <f>IF(N60="snížená",J60,0)</f>
        <v>0</v>
      </c>
      <c r="BG60" s="131">
        <f>IF(N60="zákl. přenesená",J60,0)</f>
        <v>0</v>
      </c>
      <c r="BH60" s="131">
        <f>IF(N60="sníž. přenesená",J60,0)</f>
        <v>0</v>
      </c>
      <c r="BI60" s="131">
        <f>IF(N60="nulová",J60,0)</f>
        <v>0</v>
      </c>
      <c r="BJ60" s="17" t="s">
        <v>76</v>
      </c>
      <c r="BK60" s="131">
        <f>ROUND(I60*H60,2)</f>
        <v>0</v>
      </c>
      <c r="BL60" s="17" t="s">
        <v>122</v>
      </c>
      <c r="BM60" s="130" t="s">
        <v>166</v>
      </c>
    </row>
    <row r="61" spans="1:47" s="2" customFormat="1" ht="19.5">
      <c r="A61" s="29"/>
      <c r="B61" s="30"/>
      <c r="C61" s="29"/>
      <c r="D61" s="132" t="s">
        <v>114</v>
      </c>
      <c r="E61" s="29"/>
      <c r="F61" s="133" t="s">
        <v>167</v>
      </c>
      <c r="G61" s="29"/>
      <c r="H61" s="29"/>
      <c r="I61" s="29"/>
      <c r="J61" s="29"/>
      <c r="K61" s="29"/>
      <c r="L61" s="30"/>
      <c r="M61" s="134"/>
      <c r="N61" s="135"/>
      <c r="O61" s="54"/>
      <c r="P61" s="54"/>
      <c r="Q61" s="54"/>
      <c r="R61" s="54"/>
      <c r="S61" s="54"/>
      <c r="T61" s="55"/>
      <c r="U61" s="29"/>
      <c r="V61" s="29"/>
      <c r="W61" s="29"/>
      <c r="X61" s="29"/>
      <c r="Y61" s="29"/>
      <c r="Z61" s="29"/>
      <c r="AA61" s="29"/>
      <c r="AB61" s="29"/>
      <c r="AC61" s="29"/>
      <c r="AD61" s="29"/>
      <c r="AE61" s="29"/>
      <c r="AT61" s="17" t="s">
        <v>114</v>
      </c>
      <c r="AU61" s="17" t="s">
        <v>78</v>
      </c>
    </row>
    <row r="62" spans="1:47" s="2" customFormat="1" ht="12">
      <c r="A62" s="29"/>
      <c r="B62" s="30"/>
      <c r="C62" s="29"/>
      <c r="D62" s="152" t="s">
        <v>148</v>
      </c>
      <c r="E62" s="29"/>
      <c r="F62" s="153" t="s">
        <v>168</v>
      </c>
      <c r="G62" s="29"/>
      <c r="H62" s="29"/>
      <c r="I62" s="29"/>
      <c r="J62" s="29"/>
      <c r="K62" s="29"/>
      <c r="L62" s="30"/>
      <c r="M62" s="134"/>
      <c r="N62" s="135"/>
      <c r="O62" s="54"/>
      <c r="P62" s="54"/>
      <c r="Q62" s="54"/>
      <c r="R62" s="54"/>
      <c r="S62" s="54"/>
      <c r="T62" s="55"/>
      <c r="U62" s="29"/>
      <c r="V62" s="29"/>
      <c r="W62" s="29"/>
      <c r="X62" s="29"/>
      <c r="Y62" s="29"/>
      <c r="Z62" s="29"/>
      <c r="AA62" s="29"/>
      <c r="AB62" s="29"/>
      <c r="AC62" s="29"/>
      <c r="AD62" s="29"/>
      <c r="AE62" s="29"/>
      <c r="AT62" s="17" t="s">
        <v>148</v>
      </c>
      <c r="AU62" s="17" t="s">
        <v>78</v>
      </c>
    </row>
    <row r="63" spans="2:51" s="12" customFormat="1" ht="12">
      <c r="B63" s="154"/>
      <c r="D63" s="132" t="s">
        <v>150</v>
      </c>
      <c r="E63" s="155" t="s">
        <v>1</v>
      </c>
      <c r="F63" s="156" t="s">
        <v>169</v>
      </c>
      <c r="H63" s="157">
        <v>72.5</v>
      </c>
      <c r="L63" s="154"/>
      <c r="M63" s="158"/>
      <c r="N63" s="159"/>
      <c r="O63" s="159"/>
      <c r="P63" s="159"/>
      <c r="Q63" s="159"/>
      <c r="R63" s="159"/>
      <c r="S63" s="159"/>
      <c r="T63" s="160"/>
      <c r="AT63" s="155" t="s">
        <v>150</v>
      </c>
      <c r="AU63" s="155" t="s">
        <v>78</v>
      </c>
      <c r="AV63" s="12" t="s">
        <v>78</v>
      </c>
      <c r="AW63" s="12" t="s">
        <v>26</v>
      </c>
      <c r="AX63" s="12" t="s">
        <v>76</v>
      </c>
      <c r="AY63" s="155" t="s">
        <v>108</v>
      </c>
    </row>
    <row r="64" spans="1:65" s="2" customFormat="1" ht="16.5" customHeight="1">
      <c r="A64" s="29"/>
      <c r="B64" s="118"/>
      <c r="C64" s="119" t="s">
        <v>107</v>
      </c>
      <c r="D64" s="119" t="s">
        <v>109</v>
      </c>
      <c r="E64" s="120" t="s">
        <v>170</v>
      </c>
      <c r="F64" s="121" t="s">
        <v>171</v>
      </c>
      <c r="G64" s="122" t="s">
        <v>145</v>
      </c>
      <c r="H64" s="123">
        <v>18.1</v>
      </c>
      <c r="I64" s="124"/>
      <c r="J64" s="124">
        <f>ROUND(I64*H64,2)</f>
        <v>0</v>
      </c>
      <c r="K64" s="125"/>
      <c r="L64" s="30"/>
      <c r="M64" s="126" t="s">
        <v>1</v>
      </c>
      <c r="N64" s="127" t="s">
        <v>34</v>
      </c>
      <c r="O64" s="128">
        <v>0.185</v>
      </c>
      <c r="P64" s="128">
        <f>O64*H64</f>
        <v>3.3485</v>
      </c>
      <c r="Q64" s="128">
        <v>0</v>
      </c>
      <c r="R64" s="128">
        <f>Q64*H64</f>
        <v>0</v>
      </c>
      <c r="S64" s="128">
        <v>0.44</v>
      </c>
      <c r="T64" s="129">
        <f>S64*H64</f>
        <v>7.964</v>
      </c>
      <c r="U64" s="29"/>
      <c r="V64" s="29"/>
      <c r="W64" s="29"/>
      <c r="X64" s="29"/>
      <c r="Y64" s="29"/>
      <c r="Z64" s="29"/>
      <c r="AA64" s="29"/>
      <c r="AB64" s="29"/>
      <c r="AC64" s="29"/>
      <c r="AD64" s="29"/>
      <c r="AE64" s="29"/>
      <c r="AR64" s="130" t="s">
        <v>122</v>
      </c>
      <c r="AT64" s="130" t="s">
        <v>109</v>
      </c>
      <c r="AU64" s="130" t="s">
        <v>78</v>
      </c>
      <c r="AY64" s="17" t="s">
        <v>108</v>
      </c>
      <c r="BE64" s="131">
        <f>IF(N64="základní",J64,0)</f>
        <v>0</v>
      </c>
      <c r="BF64" s="131">
        <f>IF(N64="snížená",J64,0)</f>
        <v>0</v>
      </c>
      <c r="BG64" s="131">
        <f>IF(N64="zákl. přenesená",J64,0)</f>
        <v>0</v>
      </c>
      <c r="BH64" s="131">
        <f>IF(N64="sníž. přenesená",J64,0)</f>
        <v>0</v>
      </c>
      <c r="BI64" s="131">
        <f>IF(N64="nulová",J64,0)</f>
        <v>0</v>
      </c>
      <c r="BJ64" s="17" t="s">
        <v>76</v>
      </c>
      <c r="BK64" s="131">
        <f>ROUND(I64*H64,2)</f>
        <v>0</v>
      </c>
      <c r="BL64" s="17" t="s">
        <v>122</v>
      </c>
      <c r="BM64" s="130" t="s">
        <v>172</v>
      </c>
    </row>
    <row r="65" spans="1:47" s="2" customFormat="1" ht="19.5">
      <c r="A65" s="29"/>
      <c r="B65" s="30"/>
      <c r="C65" s="29"/>
      <c r="D65" s="132" t="s">
        <v>114</v>
      </c>
      <c r="E65" s="29"/>
      <c r="F65" s="133" t="s">
        <v>173</v>
      </c>
      <c r="G65" s="29"/>
      <c r="H65" s="29"/>
      <c r="I65" s="29"/>
      <c r="J65" s="29"/>
      <c r="K65" s="29"/>
      <c r="L65" s="30"/>
      <c r="M65" s="134"/>
      <c r="N65" s="135"/>
      <c r="O65" s="54"/>
      <c r="P65" s="54"/>
      <c r="Q65" s="54"/>
      <c r="R65" s="54"/>
      <c r="S65" s="54"/>
      <c r="T65" s="55"/>
      <c r="U65" s="29"/>
      <c r="V65" s="29"/>
      <c r="W65" s="29"/>
      <c r="X65" s="29"/>
      <c r="Y65" s="29"/>
      <c r="Z65" s="29"/>
      <c r="AA65" s="29"/>
      <c r="AB65" s="29"/>
      <c r="AC65" s="29"/>
      <c r="AD65" s="29"/>
      <c r="AE65" s="29"/>
      <c r="AT65" s="17" t="s">
        <v>114</v>
      </c>
      <c r="AU65" s="17" t="s">
        <v>78</v>
      </c>
    </row>
    <row r="66" spans="1:47" s="2" customFormat="1" ht="12">
      <c r="A66" s="29"/>
      <c r="B66" s="30"/>
      <c r="C66" s="29"/>
      <c r="D66" s="152" t="s">
        <v>148</v>
      </c>
      <c r="E66" s="29"/>
      <c r="F66" s="153" t="s">
        <v>174</v>
      </c>
      <c r="G66" s="29"/>
      <c r="H66" s="29"/>
      <c r="I66" s="29"/>
      <c r="J66" s="29"/>
      <c r="K66" s="29"/>
      <c r="L66" s="30"/>
      <c r="M66" s="134"/>
      <c r="N66" s="135"/>
      <c r="O66" s="54"/>
      <c r="P66" s="54"/>
      <c r="Q66" s="54"/>
      <c r="R66" s="54"/>
      <c r="S66" s="54"/>
      <c r="T66" s="55"/>
      <c r="U66" s="29"/>
      <c r="V66" s="29"/>
      <c r="W66" s="29"/>
      <c r="X66" s="29"/>
      <c r="Y66" s="29"/>
      <c r="Z66" s="29"/>
      <c r="AA66" s="29"/>
      <c r="AB66" s="29"/>
      <c r="AC66" s="29"/>
      <c r="AD66" s="29"/>
      <c r="AE66" s="29"/>
      <c r="AT66" s="17" t="s">
        <v>148</v>
      </c>
      <c r="AU66" s="17" t="s">
        <v>78</v>
      </c>
    </row>
    <row r="67" spans="2:51" s="12" customFormat="1" ht="12">
      <c r="B67" s="154"/>
      <c r="D67" s="132" t="s">
        <v>150</v>
      </c>
      <c r="E67" s="155" t="s">
        <v>1</v>
      </c>
      <c r="F67" s="156" t="s">
        <v>175</v>
      </c>
      <c r="H67" s="157">
        <v>8.1</v>
      </c>
      <c r="L67" s="154"/>
      <c r="M67" s="158"/>
      <c r="N67" s="159"/>
      <c r="O67" s="159"/>
      <c r="P67" s="159"/>
      <c r="Q67" s="159"/>
      <c r="R67" s="159"/>
      <c r="S67" s="159"/>
      <c r="T67" s="160"/>
      <c r="AT67" s="155" t="s">
        <v>150</v>
      </c>
      <c r="AU67" s="155" t="s">
        <v>78</v>
      </c>
      <c r="AV67" s="12" t="s">
        <v>78</v>
      </c>
      <c r="AW67" s="12" t="s">
        <v>26</v>
      </c>
      <c r="AX67" s="12" t="s">
        <v>69</v>
      </c>
      <c r="AY67" s="155" t="s">
        <v>108</v>
      </c>
    </row>
    <row r="68" spans="2:51" s="12" customFormat="1" ht="12">
      <c r="B68" s="154"/>
      <c r="D68" s="132" t="s">
        <v>150</v>
      </c>
      <c r="E68" s="155" t="s">
        <v>1</v>
      </c>
      <c r="F68" s="156" t="s">
        <v>176</v>
      </c>
      <c r="H68" s="157">
        <v>10</v>
      </c>
      <c r="L68" s="154"/>
      <c r="M68" s="158"/>
      <c r="N68" s="159"/>
      <c r="O68" s="159"/>
      <c r="P68" s="159"/>
      <c r="Q68" s="159"/>
      <c r="R68" s="159"/>
      <c r="S68" s="159"/>
      <c r="T68" s="160"/>
      <c r="AT68" s="155" t="s">
        <v>150</v>
      </c>
      <c r="AU68" s="155" t="s">
        <v>78</v>
      </c>
      <c r="AV68" s="12" t="s">
        <v>78</v>
      </c>
      <c r="AW68" s="12" t="s">
        <v>26</v>
      </c>
      <c r="AX68" s="12" t="s">
        <v>69</v>
      </c>
      <c r="AY68" s="155" t="s">
        <v>108</v>
      </c>
    </row>
    <row r="69" spans="2:51" s="13" customFormat="1" ht="12">
      <c r="B69" s="161"/>
      <c r="D69" s="132" t="s">
        <v>150</v>
      </c>
      <c r="E69" s="162" t="s">
        <v>1</v>
      </c>
      <c r="F69" s="163" t="s">
        <v>177</v>
      </c>
      <c r="H69" s="164">
        <v>18.1</v>
      </c>
      <c r="L69" s="161"/>
      <c r="M69" s="165"/>
      <c r="N69" s="166"/>
      <c r="O69" s="166"/>
      <c r="P69" s="166"/>
      <c r="Q69" s="166"/>
      <c r="R69" s="166"/>
      <c r="S69" s="166"/>
      <c r="T69" s="167"/>
      <c r="AT69" s="162" t="s">
        <v>150</v>
      </c>
      <c r="AU69" s="162" t="s">
        <v>78</v>
      </c>
      <c r="AV69" s="13" t="s">
        <v>122</v>
      </c>
      <c r="AW69" s="13" t="s">
        <v>26</v>
      </c>
      <c r="AX69" s="13" t="s">
        <v>76</v>
      </c>
      <c r="AY69" s="162" t="s">
        <v>108</v>
      </c>
    </row>
    <row r="70" spans="1:65" s="2" customFormat="1" ht="16.5" customHeight="1">
      <c r="A70" s="29"/>
      <c r="B70" s="118"/>
      <c r="C70" s="119" t="s">
        <v>129</v>
      </c>
      <c r="D70" s="119" t="s">
        <v>109</v>
      </c>
      <c r="E70" s="120" t="s">
        <v>178</v>
      </c>
      <c r="F70" s="121" t="s">
        <v>179</v>
      </c>
      <c r="G70" s="122" t="s">
        <v>180</v>
      </c>
      <c r="H70" s="123">
        <v>26.4</v>
      </c>
      <c r="I70" s="124"/>
      <c r="J70" s="124">
        <f>ROUND(I70*H70,2)</f>
        <v>0</v>
      </c>
      <c r="K70" s="125"/>
      <c r="L70" s="30"/>
      <c r="M70" s="126" t="s">
        <v>1</v>
      </c>
      <c r="N70" s="127" t="s">
        <v>34</v>
      </c>
      <c r="O70" s="128">
        <v>0.133</v>
      </c>
      <c r="P70" s="128">
        <f>O70*H70</f>
        <v>3.5112</v>
      </c>
      <c r="Q70" s="128">
        <v>0</v>
      </c>
      <c r="R70" s="128">
        <f>Q70*H70</f>
        <v>0</v>
      </c>
      <c r="S70" s="128">
        <v>0.205</v>
      </c>
      <c r="T70" s="129">
        <f>S70*H70</f>
        <v>5.411999999999999</v>
      </c>
      <c r="U70" s="29"/>
      <c r="V70" s="29"/>
      <c r="W70" s="29"/>
      <c r="X70" s="29"/>
      <c r="Y70" s="29"/>
      <c r="Z70" s="29"/>
      <c r="AA70" s="29"/>
      <c r="AB70" s="29"/>
      <c r="AC70" s="29"/>
      <c r="AD70" s="29"/>
      <c r="AE70" s="29"/>
      <c r="AR70" s="130" t="s">
        <v>122</v>
      </c>
      <c r="AT70" s="130" t="s">
        <v>109</v>
      </c>
      <c r="AU70" s="130" t="s">
        <v>78</v>
      </c>
      <c r="AY70" s="17" t="s">
        <v>108</v>
      </c>
      <c r="BE70" s="131">
        <f>IF(N70="základní",J70,0)</f>
        <v>0</v>
      </c>
      <c r="BF70" s="131">
        <f>IF(N70="snížená",J70,0)</f>
        <v>0</v>
      </c>
      <c r="BG70" s="131">
        <f>IF(N70="zákl. přenesená",J70,0)</f>
        <v>0</v>
      </c>
      <c r="BH70" s="131">
        <f>IF(N70="sníž. přenesená",J70,0)</f>
        <v>0</v>
      </c>
      <c r="BI70" s="131">
        <f>IF(N70="nulová",J70,0)</f>
        <v>0</v>
      </c>
      <c r="BJ70" s="17" t="s">
        <v>76</v>
      </c>
      <c r="BK70" s="131">
        <f>ROUND(I70*H70,2)</f>
        <v>0</v>
      </c>
      <c r="BL70" s="17" t="s">
        <v>122</v>
      </c>
      <c r="BM70" s="130" t="s">
        <v>181</v>
      </c>
    </row>
    <row r="71" spans="1:47" s="2" customFormat="1" ht="19.5">
      <c r="A71" s="29"/>
      <c r="B71" s="30"/>
      <c r="C71" s="29"/>
      <c r="D71" s="132" t="s">
        <v>114</v>
      </c>
      <c r="E71" s="29"/>
      <c r="F71" s="133" t="s">
        <v>182</v>
      </c>
      <c r="G71" s="29"/>
      <c r="H71" s="29"/>
      <c r="I71" s="29"/>
      <c r="J71" s="29"/>
      <c r="K71" s="29"/>
      <c r="L71" s="30"/>
      <c r="M71" s="134"/>
      <c r="N71" s="135"/>
      <c r="O71" s="54"/>
      <c r="P71" s="54"/>
      <c r="Q71" s="54"/>
      <c r="R71" s="54"/>
      <c r="S71" s="54"/>
      <c r="T71" s="55"/>
      <c r="U71" s="29"/>
      <c r="V71" s="29"/>
      <c r="W71" s="29"/>
      <c r="X71" s="29"/>
      <c r="Y71" s="29"/>
      <c r="Z71" s="29"/>
      <c r="AA71" s="29"/>
      <c r="AB71" s="29"/>
      <c r="AC71" s="29"/>
      <c r="AD71" s="29"/>
      <c r="AE71" s="29"/>
      <c r="AT71" s="17" t="s">
        <v>114</v>
      </c>
      <c r="AU71" s="17" t="s">
        <v>78</v>
      </c>
    </row>
    <row r="72" spans="1:47" s="2" customFormat="1" ht="12">
      <c r="A72" s="29"/>
      <c r="B72" s="30"/>
      <c r="C72" s="29"/>
      <c r="D72" s="152" t="s">
        <v>148</v>
      </c>
      <c r="E72" s="29"/>
      <c r="F72" s="153" t="s">
        <v>183</v>
      </c>
      <c r="G72" s="29"/>
      <c r="H72" s="29"/>
      <c r="I72" s="29"/>
      <c r="J72" s="29"/>
      <c r="K72" s="29"/>
      <c r="L72" s="30"/>
      <c r="M72" s="134"/>
      <c r="N72" s="135"/>
      <c r="O72" s="54"/>
      <c r="P72" s="54"/>
      <c r="Q72" s="54"/>
      <c r="R72" s="54"/>
      <c r="S72" s="54"/>
      <c r="T72" s="55"/>
      <c r="U72" s="29"/>
      <c r="V72" s="29"/>
      <c r="W72" s="29"/>
      <c r="X72" s="29"/>
      <c r="Y72" s="29"/>
      <c r="Z72" s="29"/>
      <c r="AA72" s="29"/>
      <c r="AB72" s="29"/>
      <c r="AC72" s="29"/>
      <c r="AD72" s="29"/>
      <c r="AE72" s="29"/>
      <c r="AT72" s="17" t="s">
        <v>148</v>
      </c>
      <c r="AU72" s="17" t="s">
        <v>78</v>
      </c>
    </row>
    <row r="73" spans="2:51" s="12" customFormat="1" ht="12">
      <c r="B73" s="154"/>
      <c r="D73" s="132" t="s">
        <v>150</v>
      </c>
      <c r="E73" s="155" t="s">
        <v>1</v>
      </c>
      <c r="F73" s="156" t="s">
        <v>184</v>
      </c>
      <c r="H73" s="157">
        <v>12</v>
      </c>
      <c r="L73" s="154"/>
      <c r="M73" s="158"/>
      <c r="N73" s="159"/>
      <c r="O73" s="159"/>
      <c r="P73" s="159"/>
      <c r="Q73" s="159"/>
      <c r="R73" s="159"/>
      <c r="S73" s="159"/>
      <c r="T73" s="160"/>
      <c r="AT73" s="155" t="s">
        <v>150</v>
      </c>
      <c r="AU73" s="155" t="s">
        <v>78</v>
      </c>
      <c r="AV73" s="12" t="s">
        <v>78</v>
      </c>
      <c r="AW73" s="12" t="s">
        <v>26</v>
      </c>
      <c r="AX73" s="12" t="s">
        <v>69</v>
      </c>
      <c r="AY73" s="155" t="s">
        <v>108</v>
      </c>
    </row>
    <row r="74" spans="2:51" s="12" customFormat="1" ht="12">
      <c r="B74" s="154"/>
      <c r="D74" s="132" t="s">
        <v>150</v>
      </c>
      <c r="E74" s="155" t="s">
        <v>1</v>
      </c>
      <c r="F74" s="156" t="s">
        <v>185</v>
      </c>
      <c r="H74" s="157">
        <v>7</v>
      </c>
      <c r="L74" s="154"/>
      <c r="M74" s="158"/>
      <c r="N74" s="159"/>
      <c r="O74" s="159"/>
      <c r="P74" s="159"/>
      <c r="Q74" s="159"/>
      <c r="R74" s="159"/>
      <c r="S74" s="159"/>
      <c r="T74" s="160"/>
      <c r="AT74" s="155" t="s">
        <v>150</v>
      </c>
      <c r="AU74" s="155" t="s">
        <v>78</v>
      </c>
      <c r="AV74" s="12" t="s">
        <v>78</v>
      </c>
      <c r="AW74" s="12" t="s">
        <v>26</v>
      </c>
      <c r="AX74" s="12" t="s">
        <v>69</v>
      </c>
      <c r="AY74" s="155" t="s">
        <v>108</v>
      </c>
    </row>
    <row r="75" spans="2:51" s="12" customFormat="1" ht="12">
      <c r="B75" s="154"/>
      <c r="D75" s="132" t="s">
        <v>150</v>
      </c>
      <c r="E75" s="155" t="s">
        <v>1</v>
      </c>
      <c r="F75" s="156" t="s">
        <v>186</v>
      </c>
      <c r="H75" s="157">
        <v>7.4</v>
      </c>
      <c r="L75" s="154"/>
      <c r="M75" s="158"/>
      <c r="N75" s="159"/>
      <c r="O75" s="159"/>
      <c r="P75" s="159"/>
      <c r="Q75" s="159"/>
      <c r="R75" s="159"/>
      <c r="S75" s="159"/>
      <c r="T75" s="160"/>
      <c r="AT75" s="155" t="s">
        <v>150</v>
      </c>
      <c r="AU75" s="155" t="s">
        <v>78</v>
      </c>
      <c r="AV75" s="12" t="s">
        <v>78</v>
      </c>
      <c r="AW75" s="12" t="s">
        <v>26</v>
      </c>
      <c r="AX75" s="12" t="s">
        <v>69</v>
      </c>
      <c r="AY75" s="155" t="s">
        <v>108</v>
      </c>
    </row>
    <row r="76" spans="2:51" s="13" customFormat="1" ht="12">
      <c r="B76" s="161"/>
      <c r="D76" s="132" t="s">
        <v>150</v>
      </c>
      <c r="E76" s="162" t="s">
        <v>1</v>
      </c>
      <c r="F76" s="163" t="s">
        <v>177</v>
      </c>
      <c r="H76" s="164">
        <v>26.4</v>
      </c>
      <c r="L76" s="161"/>
      <c r="M76" s="165"/>
      <c r="N76" s="166"/>
      <c r="O76" s="166"/>
      <c r="P76" s="166"/>
      <c r="Q76" s="166"/>
      <c r="R76" s="166"/>
      <c r="S76" s="166"/>
      <c r="T76" s="167"/>
      <c r="AT76" s="162" t="s">
        <v>150</v>
      </c>
      <c r="AU76" s="162" t="s">
        <v>78</v>
      </c>
      <c r="AV76" s="13" t="s">
        <v>122</v>
      </c>
      <c r="AW76" s="13" t="s">
        <v>26</v>
      </c>
      <c r="AX76" s="13" t="s">
        <v>76</v>
      </c>
      <c r="AY76" s="162" t="s">
        <v>108</v>
      </c>
    </row>
    <row r="77" spans="1:65" s="2" customFormat="1" ht="16.5" customHeight="1">
      <c r="A77" s="29"/>
      <c r="B77" s="118"/>
      <c r="C77" s="119" t="s">
        <v>187</v>
      </c>
      <c r="D77" s="119" t="s">
        <v>109</v>
      </c>
      <c r="E77" s="120" t="s">
        <v>188</v>
      </c>
      <c r="F77" s="121" t="s">
        <v>189</v>
      </c>
      <c r="G77" s="122" t="s">
        <v>190</v>
      </c>
      <c r="H77" s="123">
        <v>36.25</v>
      </c>
      <c r="I77" s="124"/>
      <c r="J77" s="124">
        <f>ROUND(I77*H77,2)</f>
        <v>0</v>
      </c>
      <c r="K77" s="125"/>
      <c r="L77" s="30"/>
      <c r="M77" s="126" t="s">
        <v>1</v>
      </c>
      <c r="N77" s="127" t="s">
        <v>34</v>
      </c>
      <c r="O77" s="128">
        <v>1.548</v>
      </c>
      <c r="P77" s="128">
        <f>O77*H77</f>
        <v>56.115</v>
      </c>
      <c r="Q77" s="128">
        <v>0</v>
      </c>
      <c r="R77" s="128">
        <f>Q77*H77</f>
        <v>0</v>
      </c>
      <c r="S77" s="128">
        <v>0</v>
      </c>
      <c r="T77" s="129">
        <f>S77*H77</f>
        <v>0</v>
      </c>
      <c r="U77" s="29"/>
      <c r="V77" s="29"/>
      <c r="W77" s="29"/>
      <c r="X77" s="29"/>
      <c r="Y77" s="29"/>
      <c r="Z77" s="29"/>
      <c r="AA77" s="29"/>
      <c r="AB77" s="29"/>
      <c r="AC77" s="29"/>
      <c r="AD77" s="29"/>
      <c r="AE77" s="29"/>
      <c r="AR77" s="130" t="s">
        <v>122</v>
      </c>
      <c r="AT77" s="130" t="s">
        <v>109</v>
      </c>
      <c r="AU77" s="130" t="s">
        <v>78</v>
      </c>
      <c r="AY77" s="17" t="s">
        <v>108</v>
      </c>
      <c r="BE77" s="131">
        <f>IF(N77="základní",J77,0)</f>
        <v>0</v>
      </c>
      <c r="BF77" s="131">
        <f>IF(N77="snížená",J77,0)</f>
        <v>0</v>
      </c>
      <c r="BG77" s="131">
        <f>IF(N77="zákl. přenesená",J77,0)</f>
        <v>0</v>
      </c>
      <c r="BH77" s="131">
        <f>IF(N77="sníž. přenesená",J77,0)</f>
        <v>0</v>
      </c>
      <c r="BI77" s="131">
        <f>IF(N77="nulová",J77,0)</f>
        <v>0</v>
      </c>
      <c r="BJ77" s="17" t="s">
        <v>76</v>
      </c>
      <c r="BK77" s="131">
        <f>ROUND(I77*H77,2)</f>
        <v>0</v>
      </c>
      <c r="BL77" s="17" t="s">
        <v>122</v>
      </c>
      <c r="BM77" s="130" t="s">
        <v>191</v>
      </c>
    </row>
    <row r="78" spans="2:51" s="12" customFormat="1" ht="12">
      <c r="B78" s="154"/>
      <c r="D78" s="132" t="s">
        <v>150</v>
      </c>
      <c r="E78" s="155" t="s">
        <v>1</v>
      </c>
      <c r="F78" s="156" t="s">
        <v>192</v>
      </c>
      <c r="H78" s="157">
        <v>17.4</v>
      </c>
      <c r="L78" s="154"/>
      <c r="M78" s="158"/>
      <c r="N78" s="159"/>
      <c r="O78" s="159"/>
      <c r="P78" s="159"/>
      <c r="Q78" s="159"/>
      <c r="R78" s="159"/>
      <c r="S78" s="159"/>
      <c r="T78" s="160"/>
      <c r="AT78" s="155" t="s">
        <v>150</v>
      </c>
      <c r="AU78" s="155" t="s">
        <v>78</v>
      </c>
      <c r="AV78" s="12" t="s">
        <v>78</v>
      </c>
      <c r="AW78" s="12" t="s">
        <v>26</v>
      </c>
      <c r="AX78" s="12" t="s">
        <v>69</v>
      </c>
      <c r="AY78" s="155" t="s">
        <v>108</v>
      </c>
    </row>
    <row r="79" spans="2:51" s="12" customFormat="1" ht="12">
      <c r="B79" s="154"/>
      <c r="D79" s="132" t="s">
        <v>150</v>
      </c>
      <c r="E79" s="155" t="s">
        <v>1</v>
      </c>
      <c r="F79" s="156" t="s">
        <v>193</v>
      </c>
      <c r="H79" s="157">
        <v>18.85</v>
      </c>
      <c r="L79" s="154"/>
      <c r="M79" s="158"/>
      <c r="N79" s="159"/>
      <c r="O79" s="159"/>
      <c r="P79" s="159"/>
      <c r="Q79" s="159"/>
      <c r="R79" s="159"/>
      <c r="S79" s="159"/>
      <c r="T79" s="160"/>
      <c r="AT79" s="155" t="s">
        <v>150</v>
      </c>
      <c r="AU79" s="155" t="s">
        <v>78</v>
      </c>
      <c r="AV79" s="12" t="s">
        <v>78</v>
      </c>
      <c r="AW79" s="12" t="s">
        <v>26</v>
      </c>
      <c r="AX79" s="12" t="s">
        <v>69</v>
      </c>
      <c r="AY79" s="155" t="s">
        <v>108</v>
      </c>
    </row>
    <row r="80" spans="2:51" s="13" customFormat="1" ht="12">
      <c r="B80" s="161"/>
      <c r="D80" s="132" t="s">
        <v>150</v>
      </c>
      <c r="E80" s="162" t="s">
        <v>1</v>
      </c>
      <c r="F80" s="163" t="s">
        <v>177</v>
      </c>
      <c r="H80" s="164">
        <v>36.25</v>
      </c>
      <c r="L80" s="161"/>
      <c r="M80" s="165"/>
      <c r="N80" s="166"/>
      <c r="O80" s="166"/>
      <c r="P80" s="166"/>
      <c r="Q80" s="166"/>
      <c r="R80" s="166"/>
      <c r="S80" s="166"/>
      <c r="T80" s="167"/>
      <c r="AT80" s="162" t="s">
        <v>150</v>
      </c>
      <c r="AU80" s="162" t="s">
        <v>78</v>
      </c>
      <c r="AV80" s="13" t="s">
        <v>122</v>
      </c>
      <c r="AW80" s="13" t="s">
        <v>26</v>
      </c>
      <c r="AX80" s="13" t="s">
        <v>76</v>
      </c>
      <c r="AY80" s="162" t="s">
        <v>108</v>
      </c>
    </row>
    <row r="81" spans="1:65" s="2" customFormat="1" ht="16.5" customHeight="1">
      <c r="A81" s="29"/>
      <c r="B81" s="118"/>
      <c r="C81" s="119" t="s">
        <v>194</v>
      </c>
      <c r="D81" s="119" t="s">
        <v>109</v>
      </c>
      <c r="E81" s="120" t="s">
        <v>195</v>
      </c>
      <c r="F81" s="121" t="s">
        <v>196</v>
      </c>
      <c r="G81" s="122" t="s">
        <v>190</v>
      </c>
      <c r="H81" s="123">
        <v>36.8</v>
      </c>
      <c r="I81" s="124"/>
      <c r="J81" s="124">
        <f>ROUND(I81*H81,2)</f>
        <v>0</v>
      </c>
      <c r="K81" s="125"/>
      <c r="L81" s="30"/>
      <c r="M81" s="126" t="s">
        <v>1</v>
      </c>
      <c r="N81" s="127" t="s">
        <v>34</v>
      </c>
      <c r="O81" s="128">
        <v>0.116</v>
      </c>
      <c r="P81" s="128">
        <f>O81*H81</f>
        <v>4.2688</v>
      </c>
      <c r="Q81" s="128">
        <v>0</v>
      </c>
      <c r="R81" s="128">
        <f>Q81*H81</f>
        <v>0</v>
      </c>
      <c r="S81" s="128">
        <v>0</v>
      </c>
      <c r="T81" s="129">
        <f>S81*H81</f>
        <v>0</v>
      </c>
      <c r="U81" s="29"/>
      <c r="V81" s="29"/>
      <c r="W81" s="29"/>
      <c r="X81" s="29"/>
      <c r="Y81" s="29"/>
      <c r="Z81" s="29"/>
      <c r="AA81" s="29"/>
      <c r="AB81" s="29"/>
      <c r="AC81" s="29"/>
      <c r="AD81" s="29"/>
      <c r="AE81" s="29"/>
      <c r="AR81" s="130" t="s">
        <v>122</v>
      </c>
      <c r="AT81" s="130" t="s">
        <v>109</v>
      </c>
      <c r="AU81" s="130" t="s">
        <v>78</v>
      </c>
      <c r="AY81" s="17" t="s">
        <v>108</v>
      </c>
      <c r="BE81" s="131">
        <f>IF(N81="základní",J81,0)</f>
        <v>0</v>
      </c>
      <c r="BF81" s="131">
        <f>IF(N81="snížená",J81,0)</f>
        <v>0</v>
      </c>
      <c r="BG81" s="131">
        <f>IF(N81="zákl. přenesená",J81,0)</f>
        <v>0</v>
      </c>
      <c r="BH81" s="131">
        <f>IF(N81="sníž. přenesená",J81,0)</f>
        <v>0</v>
      </c>
      <c r="BI81" s="131">
        <f>IF(N81="nulová",J81,0)</f>
        <v>0</v>
      </c>
      <c r="BJ81" s="17" t="s">
        <v>76</v>
      </c>
      <c r="BK81" s="131">
        <f>ROUND(I81*H81,2)</f>
        <v>0</v>
      </c>
      <c r="BL81" s="17" t="s">
        <v>122</v>
      </c>
      <c r="BM81" s="130" t="s">
        <v>197</v>
      </c>
    </row>
    <row r="82" spans="1:47" s="2" customFormat="1" ht="12">
      <c r="A82" s="29"/>
      <c r="B82" s="30"/>
      <c r="C82" s="29"/>
      <c r="D82" s="132" t="s">
        <v>114</v>
      </c>
      <c r="E82" s="29"/>
      <c r="F82" s="133" t="s">
        <v>198</v>
      </c>
      <c r="G82" s="29"/>
      <c r="H82" s="29"/>
      <c r="I82" s="29"/>
      <c r="J82" s="29"/>
      <c r="K82" s="29"/>
      <c r="L82" s="30"/>
      <c r="M82" s="134"/>
      <c r="N82" s="135"/>
      <c r="O82" s="54"/>
      <c r="P82" s="54"/>
      <c r="Q82" s="54"/>
      <c r="R82" s="54"/>
      <c r="S82" s="54"/>
      <c r="T82" s="55"/>
      <c r="U82" s="29"/>
      <c r="V82" s="29"/>
      <c r="W82" s="29"/>
      <c r="X82" s="29"/>
      <c r="Y82" s="29"/>
      <c r="Z82" s="29"/>
      <c r="AA82" s="29"/>
      <c r="AB82" s="29"/>
      <c r="AC82" s="29"/>
      <c r="AD82" s="29"/>
      <c r="AE82" s="29"/>
      <c r="AT82" s="17" t="s">
        <v>114</v>
      </c>
      <c r="AU82" s="17" t="s">
        <v>78</v>
      </c>
    </row>
    <row r="83" spans="1:47" s="2" customFormat="1" ht="12">
      <c r="A83" s="29"/>
      <c r="B83" s="30"/>
      <c r="C83" s="29"/>
      <c r="D83" s="152" t="s">
        <v>148</v>
      </c>
      <c r="E83" s="29"/>
      <c r="F83" s="153" t="s">
        <v>199</v>
      </c>
      <c r="G83" s="29"/>
      <c r="H83" s="29"/>
      <c r="I83" s="29"/>
      <c r="J83" s="29"/>
      <c r="K83" s="29"/>
      <c r="L83" s="30"/>
      <c r="M83" s="134"/>
      <c r="N83" s="135"/>
      <c r="O83" s="54"/>
      <c r="P83" s="54"/>
      <c r="Q83" s="54"/>
      <c r="R83" s="54"/>
      <c r="S83" s="54"/>
      <c r="T83" s="55"/>
      <c r="U83" s="29"/>
      <c r="V83" s="29"/>
      <c r="W83" s="29"/>
      <c r="X83" s="29"/>
      <c r="Y83" s="29"/>
      <c r="Z83" s="29"/>
      <c r="AA83" s="29"/>
      <c r="AB83" s="29"/>
      <c r="AC83" s="29"/>
      <c r="AD83" s="29"/>
      <c r="AE83" s="29"/>
      <c r="AT83" s="17" t="s">
        <v>148</v>
      </c>
      <c r="AU83" s="17" t="s">
        <v>78</v>
      </c>
    </row>
    <row r="84" spans="2:51" s="12" customFormat="1" ht="12">
      <c r="B84" s="154"/>
      <c r="D84" s="132" t="s">
        <v>150</v>
      </c>
      <c r="E84" s="155" t="s">
        <v>1</v>
      </c>
      <c r="F84" s="156" t="s">
        <v>200</v>
      </c>
      <c r="H84" s="157">
        <v>36.8</v>
      </c>
      <c r="L84" s="154"/>
      <c r="M84" s="158"/>
      <c r="N84" s="159"/>
      <c r="O84" s="159"/>
      <c r="P84" s="159"/>
      <c r="Q84" s="159"/>
      <c r="R84" s="159"/>
      <c r="S84" s="159"/>
      <c r="T84" s="160"/>
      <c r="AT84" s="155" t="s">
        <v>150</v>
      </c>
      <c r="AU84" s="155" t="s">
        <v>78</v>
      </c>
      <c r="AV84" s="12" t="s">
        <v>78</v>
      </c>
      <c r="AW84" s="12" t="s">
        <v>26</v>
      </c>
      <c r="AX84" s="12" t="s">
        <v>76</v>
      </c>
      <c r="AY84" s="155" t="s">
        <v>108</v>
      </c>
    </row>
    <row r="85" spans="1:65" s="2" customFormat="1" ht="16.5" customHeight="1">
      <c r="A85" s="29"/>
      <c r="B85" s="118"/>
      <c r="C85" s="119" t="s">
        <v>201</v>
      </c>
      <c r="D85" s="119" t="s">
        <v>109</v>
      </c>
      <c r="E85" s="120" t="s">
        <v>202</v>
      </c>
      <c r="F85" s="121" t="s">
        <v>203</v>
      </c>
      <c r="G85" s="122" t="s">
        <v>190</v>
      </c>
      <c r="H85" s="123">
        <v>126.875</v>
      </c>
      <c r="I85" s="124"/>
      <c r="J85" s="124">
        <f>ROUND(I85*H85,2)</f>
        <v>0</v>
      </c>
      <c r="K85" s="125"/>
      <c r="L85" s="30"/>
      <c r="M85" s="126" t="s">
        <v>1</v>
      </c>
      <c r="N85" s="127" t="s">
        <v>34</v>
      </c>
      <c r="O85" s="128">
        <v>3.148</v>
      </c>
      <c r="P85" s="128">
        <f>O85*H85</f>
        <v>399.40250000000003</v>
      </c>
      <c r="Q85" s="128">
        <v>0</v>
      </c>
      <c r="R85" s="128">
        <f>Q85*H85</f>
        <v>0</v>
      </c>
      <c r="S85" s="128">
        <v>0</v>
      </c>
      <c r="T85" s="129">
        <f>S85*H85</f>
        <v>0</v>
      </c>
      <c r="U85" s="29"/>
      <c r="V85" s="29"/>
      <c r="W85" s="29"/>
      <c r="X85" s="29"/>
      <c r="Y85" s="29"/>
      <c r="Z85" s="29"/>
      <c r="AA85" s="29"/>
      <c r="AB85" s="29"/>
      <c r="AC85" s="29"/>
      <c r="AD85" s="29"/>
      <c r="AE85" s="29"/>
      <c r="AR85" s="130" t="s">
        <v>122</v>
      </c>
      <c r="AT85" s="130" t="s">
        <v>109</v>
      </c>
      <c r="AU85" s="130" t="s">
        <v>78</v>
      </c>
      <c r="AY85" s="17" t="s">
        <v>108</v>
      </c>
      <c r="BE85" s="131">
        <f>IF(N85="základní",J85,0)</f>
        <v>0</v>
      </c>
      <c r="BF85" s="131">
        <f>IF(N85="snížená",J85,0)</f>
        <v>0</v>
      </c>
      <c r="BG85" s="131">
        <f>IF(N85="zákl. přenesená",J85,0)</f>
        <v>0</v>
      </c>
      <c r="BH85" s="131">
        <f>IF(N85="sníž. přenesená",J85,0)</f>
        <v>0</v>
      </c>
      <c r="BI85" s="131">
        <f>IF(N85="nulová",J85,0)</f>
        <v>0</v>
      </c>
      <c r="BJ85" s="17" t="s">
        <v>76</v>
      </c>
      <c r="BK85" s="131">
        <f>ROUND(I85*H85,2)</f>
        <v>0</v>
      </c>
      <c r="BL85" s="17" t="s">
        <v>122</v>
      </c>
      <c r="BM85" s="130" t="s">
        <v>204</v>
      </c>
    </row>
    <row r="86" spans="1:47" s="2" customFormat="1" ht="12">
      <c r="A86" s="29"/>
      <c r="B86" s="30"/>
      <c r="C86" s="29"/>
      <c r="D86" s="132" t="s">
        <v>114</v>
      </c>
      <c r="E86" s="29"/>
      <c r="F86" s="133" t="s">
        <v>205</v>
      </c>
      <c r="G86" s="29"/>
      <c r="H86" s="29"/>
      <c r="I86" s="29"/>
      <c r="J86" s="29"/>
      <c r="K86" s="29"/>
      <c r="L86" s="30"/>
      <c r="M86" s="134"/>
      <c r="N86" s="135"/>
      <c r="O86" s="54"/>
      <c r="P86" s="54"/>
      <c r="Q86" s="54"/>
      <c r="R86" s="54"/>
      <c r="S86" s="54"/>
      <c r="T86" s="55"/>
      <c r="U86" s="29"/>
      <c r="V86" s="29"/>
      <c r="W86" s="29"/>
      <c r="X86" s="29"/>
      <c r="Y86" s="29"/>
      <c r="Z86" s="29"/>
      <c r="AA86" s="29"/>
      <c r="AB86" s="29"/>
      <c r="AC86" s="29"/>
      <c r="AD86" s="29"/>
      <c r="AE86" s="29"/>
      <c r="AT86" s="17" t="s">
        <v>114</v>
      </c>
      <c r="AU86" s="17" t="s">
        <v>78</v>
      </c>
    </row>
    <row r="87" spans="1:47" s="2" customFormat="1" ht="12">
      <c r="A87" s="29"/>
      <c r="B87" s="30"/>
      <c r="C87" s="29"/>
      <c r="D87" s="152" t="s">
        <v>148</v>
      </c>
      <c r="E87" s="29"/>
      <c r="F87" s="153" t="s">
        <v>206</v>
      </c>
      <c r="G87" s="29"/>
      <c r="H87" s="29"/>
      <c r="I87" s="29"/>
      <c r="J87" s="29"/>
      <c r="K87" s="29"/>
      <c r="L87" s="30"/>
      <c r="M87" s="134"/>
      <c r="N87" s="135"/>
      <c r="O87" s="54"/>
      <c r="P87" s="54"/>
      <c r="Q87" s="54"/>
      <c r="R87" s="54"/>
      <c r="S87" s="54"/>
      <c r="T87" s="55"/>
      <c r="U87" s="29"/>
      <c r="V87" s="29"/>
      <c r="W87" s="29"/>
      <c r="X87" s="29"/>
      <c r="Y87" s="29"/>
      <c r="Z87" s="29"/>
      <c r="AA87" s="29"/>
      <c r="AB87" s="29"/>
      <c r="AC87" s="29"/>
      <c r="AD87" s="29"/>
      <c r="AE87" s="29"/>
      <c r="AT87" s="17" t="s">
        <v>148</v>
      </c>
      <c r="AU87" s="17" t="s">
        <v>78</v>
      </c>
    </row>
    <row r="88" spans="2:51" s="12" customFormat="1" ht="12">
      <c r="B88" s="154"/>
      <c r="D88" s="132" t="s">
        <v>150</v>
      </c>
      <c r="E88" s="155" t="s">
        <v>1</v>
      </c>
      <c r="F88" s="156" t="s">
        <v>207</v>
      </c>
      <c r="H88" s="157">
        <v>60.9</v>
      </c>
      <c r="L88" s="154"/>
      <c r="M88" s="158"/>
      <c r="N88" s="159"/>
      <c r="O88" s="159"/>
      <c r="P88" s="159"/>
      <c r="Q88" s="159"/>
      <c r="R88" s="159"/>
      <c r="S88" s="159"/>
      <c r="T88" s="160"/>
      <c r="AT88" s="155" t="s">
        <v>150</v>
      </c>
      <c r="AU88" s="155" t="s">
        <v>78</v>
      </c>
      <c r="AV88" s="12" t="s">
        <v>78</v>
      </c>
      <c r="AW88" s="12" t="s">
        <v>26</v>
      </c>
      <c r="AX88" s="12" t="s">
        <v>69</v>
      </c>
      <c r="AY88" s="155" t="s">
        <v>108</v>
      </c>
    </row>
    <row r="89" spans="2:51" s="12" customFormat="1" ht="12">
      <c r="B89" s="154"/>
      <c r="D89" s="132" t="s">
        <v>150</v>
      </c>
      <c r="E89" s="155" t="s">
        <v>1</v>
      </c>
      <c r="F89" s="156" t="s">
        <v>208</v>
      </c>
      <c r="H89" s="157">
        <v>65.975</v>
      </c>
      <c r="L89" s="154"/>
      <c r="M89" s="158"/>
      <c r="N89" s="159"/>
      <c r="O89" s="159"/>
      <c r="P89" s="159"/>
      <c r="Q89" s="159"/>
      <c r="R89" s="159"/>
      <c r="S89" s="159"/>
      <c r="T89" s="160"/>
      <c r="AT89" s="155" t="s">
        <v>150</v>
      </c>
      <c r="AU89" s="155" t="s">
        <v>78</v>
      </c>
      <c r="AV89" s="12" t="s">
        <v>78</v>
      </c>
      <c r="AW89" s="12" t="s">
        <v>26</v>
      </c>
      <c r="AX89" s="12" t="s">
        <v>69</v>
      </c>
      <c r="AY89" s="155" t="s">
        <v>108</v>
      </c>
    </row>
    <row r="90" spans="2:51" s="13" customFormat="1" ht="12">
      <c r="B90" s="161"/>
      <c r="D90" s="132" t="s">
        <v>150</v>
      </c>
      <c r="E90" s="162" t="s">
        <v>1</v>
      </c>
      <c r="F90" s="163" t="s">
        <v>177</v>
      </c>
      <c r="H90" s="164">
        <v>126.875</v>
      </c>
      <c r="L90" s="161"/>
      <c r="M90" s="165"/>
      <c r="N90" s="166"/>
      <c r="O90" s="166"/>
      <c r="P90" s="166"/>
      <c r="Q90" s="166"/>
      <c r="R90" s="166"/>
      <c r="S90" s="166"/>
      <c r="T90" s="167"/>
      <c r="AT90" s="162" t="s">
        <v>150</v>
      </c>
      <c r="AU90" s="162" t="s">
        <v>78</v>
      </c>
      <c r="AV90" s="13" t="s">
        <v>122</v>
      </c>
      <c r="AW90" s="13" t="s">
        <v>26</v>
      </c>
      <c r="AX90" s="13" t="s">
        <v>76</v>
      </c>
      <c r="AY90" s="162" t="s">
        <v>108</v>
      </c>
    </row>
    <row r="91" spans="1:65" s="2" customFormat="1" ht="21.75" customHeight="1">
      <c r="A91" s="29"/>
      <c r="B91" s="118"/>
      <c r="C91" s="119" t="s">
        <v>209</v>
      </c>
      <c r="D91" s="119" t="s">
        <v>109</v>
      </c>
      <c r="E91" s="120" t="s">
        <v>210</v>
      </c>
      <c r="F91" s="121" t="s">
        <v>211</v>
      </c>
      <c r="G91" s="122" t="s">
        <v>190</v>
      </c>
      <c r="H91" s="123">
        <v>54.375</v>
      </c>
      <c r="I91" s="124"/>
      <c r="J91" s="124">
        <f>ROUND(I91*H91,2)</f>
        <v>0</v>
      </c>
      <c r="K91" s="125"/>
      <c r="L91" s="30"/>
      <c r="M91" s="126" t="s">
        <v>1</v>
      </c>
      <c r="N91" s="127" t="s">
        <v>34</v>
      </c>
      <c r="O91" s="128">
        <v>0.23</v>
      </c>
      <c r="P91" s="128">
        <f>O91*H91</f>
        <v>12.506250000000001</v>
      </c>
      <c r="Q91" s="128">
        <v>0</v>
      </c>
      <c r="R91" s="128">
        <f>Q91*H91</f>
        <v>0</v>
      </c>
      <c r="S91" s="128">
        <v>0</v>
      </c>
      <c r="T91" s="129">
        <f>S91*H91</f>
        <v>0</v>
      </c>
      <c r="U91" s="29"/>
      <c r="V91" s="29"/>
      <c r="W91" s="29"/>
      <c r="X91" s="29"/>
      <c r="Y91" s="29"/>
      <c r="Z91" s="29"/>
      <c r="AA91" s="29"/>
      <c r="AB91" s="29"/>
      <c r="AC91" s="29"/>
      <c r="AD91" s="29"/>
      <c r="AE91" s="29"/>
      <c r="AR91" s="130" t="s">
        <v>122</v>
      </c>
      <c r="AT91" s="130" t="s">
        <v>109</v>
      </c>
      <c r="AU91" s="130" t="s">
        <v>78</v>
      </c>
      <c r="AY91" s="17" t="s">
        <v>108</v>
      </c>
      <c r="BE91" s="131">
        <f>IF(N91="základní",J91,0)</f>
        <v>0</v>
      </c>
      <c r="BF91" s="131">
        <f>IF(N91="snížená",J91,0)</f>
        <v>0</v>
      </c>
      <c r="BG91" s="131">
        <f>IF(N91="zákl. přenesená",J91,0)</f>
        <v>0</v>
      </c>
      <c r="BH91" s="131">
        <f>IF(N91="sníž. přenesená",J91,0)</f>
        <v>0</v>
      </c>
      <c r="BI91" s="131">
        <f>IF(N91="nulová",J91,0)</f>
        <v>0</v>
      </c>
      <c r="BJ91" s="17" t="s">
        <v>76</v>
      </c>
      <c r="BK91" s="131">
        <f>ROUND(I91*H91,2)</f>
        <v>0</v>
      </c>
      <c r="BL91" s="17" t="s">
        <v>122</v>
      </c>
      <c r="BM91" s="130" t="s">
        <v>212</v>
      </c>
    </row>
    <row r="92" spans="1:47" s="2" customFormat="1" ht="12">
      <c r="A92" s="29"/>
      <c r="B92" s="30"/>
      <c r="C92" s="29"/>
      <c r="D92" s="132" t="s">
        <v>114</v>
      </c>
      <c r="E92" s="29"/>
      <c r="F92" s="133" t="s">
        <v>213</v>
      </c>
      <c r="G92" s="29"/>
      <c r="H92" s="29"/>
      <c r="I92" s="29"/>
      <c r="J92" s="29"/>
      <c r="K92" s="29"/>
      <c r="L92" s="30"/>
      <c r="M92" s="134"/>
      <c r="N92" s="135"/>
      <c r="O92" s="54"/>
      <c r="P92" s="54"/>
      <c r="Q92" s="54"/>
      <c r="R92" s="54"/>
      <c r="S92" s="54"/>
      <c r="T92" s="55"/>
      <c r="U92" s="29"/>
      <c r="V92" s="29"/>
      <c r="W92" s="29"/>
      <c r="X92" s="29"/>
      <c r="Y92" s="29"/>
      <c r="Z92" s="29"/>
      <c r="AA92" s="29"/>
      <c r="AB92" s="29"/>
      <c r="AC92" s="29"/>
      <c r="AD92" s="29"/>
      <c r="AE92" s="29"/>
      <c r="AT92" s="17" t="s">
        <v>114</v>
      </c>
      <c r="AU92" s="17" t="s">
        <v>78</v>
      </c>
    </row>
    <row r="93" spans="1:47" s="2" customFormat="1" ht="12">
      <c r="A93" s="29"/>
      <c r="B93" s="30"/>
      <c r="C93" s="29"/>
      <c r="D93" s="152" t="s">
        <v>148</v>
      </c>
      <c r="E93" s="29"/>
      <c r="F93" s="153" t="s">
        <v>214</v>
      </c>
      <c r="G93" s="29"/>
      <c r="H93" s="29"/>
      <c r="I93" s="29"/>
      <c r="J93" s="29"/>
      <c r="K93" s="29"/>
      <c r="L93" s="30"/>
      <c r="M93" s="134"/>
      <c r="N93" s="135"/>
      <c r="O93" s="54"/>
      <c r="P93" s="54"/>
      <c r="Q93" s="54"/>
      <c r="R93" s="54"/>
      <c r="S93" s="54"/>
      <c r="T93" s="55"/>
      <c r="U93" s="29"/>
      <c r="V93" s="29"/>
      <c r="W93" s="29"/>
      <c r="X93" s="29"/>
      <c r="Y93" s="29"/>
      <c r="Z93" s="29"/>
      <c r="AA93" s="29"/>
      <c r="AB93" s="29"/>
      <c r="AC93" s="29"/>
      <c r="AD93" s="29"/>
      <c r="AE93" s="29"/>
      <c r="AT93" s="17" t="s">
        <v>148</v>
      </c>
      <c r="AU93" s="17" t="s">
        <v>78</v>
      </c>
    </row>
    <row r="94" spans="2:51" s="12" customFormat="1" ht="12">
      <c r="B94" s="154"/>
      <c r="D94" s="132" t="s">
        <v>150</v>
      </c>
      <c r="E94" s="155" t="s">
        <v>1</v>
      </c>
      <c r="F94" s="156" t="s">
        <v>215</v>
      </c>
      <c r="H94" s="157">
        <v>26.1</v>
      </c>
      <c r="L94" s="154"/>
      <c r="M94" s="158"/>
      <c r="N94" s="159"/>
      <c r="O94" s="159"/>
      <c r="P94" s="159"/>
      <c r="Q94" s="159"/>
      <c r="R94" s="159"/>
      <c r="S94" s="159"/>
      <c r="T94" s="160"/>
      <c r="AT94" s="155" t="s">
        <v>150</v>
      </c>
      <c r="AU94" s="155" t="s">
        <v>78</v>
      </c>
      <c r="AV94" s="12" t="s">
        <v>78</v>
      </c>
      <c r="AW94" s="12" t="s">
        <v>26</v>
      </c>
      <c r="AX94" s="12" t="s">
        <v>69</v>
      </c>
      <c r="AY94" s="155" t="s">
        <v>108</v>
      </c>
    </row>
    <row r="95" spans="2:51" s="12" customFormat="1" ht="12">
      <c r="B95" s="154"/>
      <c r="D95" s="132" t="s">
        <v>150</v>
      </c>
      <c r="E95" s="155" t="s">
        <v>1</v>
      </c>
      <c r="F95" s="156" t="s">
        <v>216</v>
      </c>
      <c r="H95" s="157">
        <v>28.275</v>
      </c>
      <c r="L95" s="154"/>
      <c r="M95" s="158"/>
      <c r="N95" s="159"/>
      <c r="O95" s="159"/>
      <c r="P95" s="159"/>
      <c r="Q95" s="159"/>
      <c r="R95" s="159"/>
      <c r="S95" s="159"/>
      <c r="T95" s="160"/>
      <c r="AT95" s="155" t="s">
        <v>150</v>
      </c>
      <c r="AU95" s="155" t="s">
        <v>78</v>
      </c>
      <c r="AV95" s="12" t="s">
        <v>78</v>
      </c>
      <c r="AW95" s="12" t="s">
        <v>26</v>
      </c>
      <c r="AX95" s="12" t="s">
        <v>69</v>
      </c>
      <c r="AY95" s="155" t="s">
        <v>108</v>
      </c>
    </row>
    <row r="96" spans="2:51" s="13" customFormat="1" ht="12">
      <c r="B96" s="161"/>
      <c r="D96" s="132" t="s">
        <v>150</v>
      </c>
      <c r="E96" s="162" t="s">
        <v>1</v>
      </c>
      <c r="F96" s="163" t="s">
        <v>177</v>
      </c>
      <c r="H96" s="164">
        <v>54.375</v>
      </c>
      <c r="L96" s="161"/>
      <c r="M96" s="165"/>
      <c r="N96" s="166"/>
      <c r="O96" s="166"/>
      <c r="P96" s="166"/>
      <c r="Q96" s="166"/>
      <c r="R96" s="166"/>
      <c r="S96" s="166"/>
      <c r="T96" s="167"/>
      <c r="AT96" s="162" t="s">
        <v>150</v>
      </c>
      <c r="AU96" s="162" t="s">
        <v>78</v>
      </c>
      <c r="AV96" s="13" t="s">
        <v>122</v>
      </c>
      <c r="AW96" s="13" t="s">
        <v>26</v>
      </c>
      <c r="AX96" s="13" t="s">
        <v>76</v>
      </c>
      <c r="AY96" s="162" t="s">
        <v>108</v>
      </c>
    </row>
    <row r="97" spans="1:65" s="2" customFormat="1" ht="16.5" customHeight="1">
      <c r="A97" s="29"/>
      <c r="B97" s="118"/>
      <c r="C97" s="119" t="s">
        <v>217</v>
      </c>
      <c r="D97" s="119" t="s">
        <v>109</v>
      </c>
      <c r="E97" s="120" t="s">
        <v>218</v>
      </c>
      <c r="F97" s="121" t="s">
        <v>219</v>
      </c>
      <c r="G97" s="122" t="s">
        <v>190</v>
      </c>
      <c r="H97" s="123">
        <v>68.764</v>
      </c>
      <c r="I97" s="124"/>
      <c r="J97" s="124">
        <f>ROUND(I97*H97,2)</f>
        <v>0</v>
      </c>
      <c r="K97" s="125"/>
      <c r="L97" s="30"/>
      <c r="M97" s="126" t="s">
        <v>1</v>
      </c>
      <c r="N97" s="127" t="s">
        <v>34</v>
      </c>
      <c r="O97" s="128">
        <v>4.493</v>
      </c>
      <c r="P97" s="128">
        <f>O97*H97</f>
        <v>308.956652</v>
      </c>
      <c r="Q97" s="128">
        <v>0</v>
      </c>
      <c r="R97" s="128">
        <f>Q97*H97</f>
        <v>0</v>
      </c>
      <c r="S97" s="128">
        <v>0</v>
      </c>
      <c r="T97" s="129">
        <f>S97*H97</f>
        <v>0</v>
      </c>
      <c r="U97" s="29"/>
      <c r="V97" s="29"/>
      <c r="W97" s="29"/>
      <c r="X97" s="29"/>
      <c r="Y97" s="29"/>
      <c r="Z97" s="29"/>
      <c r="AA97" s="29"/>
      <c r="AB97" s="29"/>
      <c r="AC97" s="29"/>
      <c r="AD97" s="29"/>
      <c r="AE97" s="29"/>
      <c r="AR97" s="130" t="s">
        <v>122</v>
      </c>
      <c r="AT97" s="130" t="s">
        <v>109</v>
      </c>
      <c r="AU97" s="130" t="s">
        <v>78</v>
      </c>
      <c r="AY97" s="17" t="s">
        <v>108</v>
      </c>
      <c r="BE97" s="131">
        <f>IF(N97="základní",J97,0)</f>
        <v>0</v>
      </c>
      <c r="BF97" s="131">
        <f>IF(N97="snížená",J97,0)</f>
        <v>0</v>
      </c>
      <c r="BG97" s="131">
        <f>IF(N97="zákl. přenesená",J97,0)</f>
        <v>0</v>
      </c>
      <c r="BH97" s="131">
        <f>IF(N97="sníž. přenesená",J97,0)</f>
        <v>0</v>
      </c>
      <c r="BI97" s="131">
        <f>IF(N97="nulová",J97,0)</f>
        <v>0</v>
      </c>
      <c r="BJ97" s="17" t="s">
        <v>76</v>
      </c>
      <c r="BK97" s="131">
        <f>ROUND(I97*H97,2)</f>
        <v>0</v>
      </c>
      <c r="BL97" s="17" t="s">
        <v>122</v>
      </c>
      <c r="BM97" s="130" t="s">
        <v>220</v>
      </c>
    </row>
    <row r="98" spans="1:47" s="2" customFormat="1" ht="19.5">
      <c r="A98" s="29"/>
      <c r="B98" s="30"/>
      <c r="C98" s="29"/>
      <c r="D98" s="132" t="s">
        <v>114</v>
      </c>
      <c r="E98" s="29"/>
      <c r="F98" s="133" t="s">
        <v>221</v>
      </c>
      <c r="G98" s="29"/>
      <c r="H98" s="29"/>
      <c r="I98" s="29"/>
      <c r="J98" s="29"/>
      <c r="K98" s="29"/>
      <c r="L98" s="30"/>
      <c r="M98" s="134"/>
      <c r="N98" s="135"/>
      <c r="O98" s="54"/>
      <c r="P98" s="54"/>
      <c r="Q98" s="54"/>
      <c r="R98" s="54"/>
      <c r="S98" s="54"/>
      <c r="T98" s="55"/>
      <c r="U98" s="29"/>
      <c r="V98" s="29"/>
      <c r="W98" s="29"/>
      <c r="X98" s="29"/>
      <c r="Y98" s="29"/>
      <c r="Z98" s="29"/>
      <c r="AA98" s="29"/>
      <c r="AB98" s="29"/>
      <c r="AC98" s="29"/>
      <c r="AD98" s="29"/>
      <c r="AE98" s="29"/>
      <c r="AT98" s="17" t="s">
        <v>114</v>
      </c>
      <c r="AU98" s="17" t="s">
        <v>78</v>
      </c>
    </row>
    <row r="99" spans="1:47" s="2" customFormat="1" ht="12">
      <c r="A99" s="29"/>
      <c r="B99" s="30"/>
      <c r="C99" s="29"/>
      <c r="D99" s="152" t="s">
        <v>148</v>
      </c>
      <c r="E99" s="29"/>
      <c r="F99" s="153" t="s">
        <v>222</v>
      </c>
      <c r="G99" s="29"/>
      <c r="H99" s="29"/>
      <c r="I99" s="29"/>
      <c r="J99" s="29"/>
      <c r="K99" s="29"/>
      <c r="L99" s="30"/>
      <c r="M99" s="134"/>
      <c r="N99" s="135"/>
      <c r="O99" s="54"/>
      <c r="P99" s="54"/>
      <c r="Q99" s="54"/>
      <c r="R99" s="54"/>
      <c r="S99" s="54"/>
      <c r="T99" s="55"/>
      <c r="U99" s="29"/>
      <c r="V99" s="29"/>
      <c r="W99" s="29"/>
      <c r="X99" s="29"/>
      <c r="Y99" s="29"/>
      <c r="Z99" s="29"/>
      <c r="AA99" s="29"/>
      <c r="AB99" s="29"/>
      <c r="AC99" s="29"/>
      <c r="AD99" s="29"/>
      <c r="AE99" s="29"/>
      <c r="AT99" s="17" t="s">
        <v>148</v>
      </c>
      <c r="AU99" s="17" t="s">
        <v>78</v>
      </c>
    </row>
    <row r="100" spans="2:51" s="12" customFormat="1" ht="12">
      <c r="B100" s="154"/>
      <c r="D100" s="132" t="s">
        <v>150</v>
      </c>
      <c r="E100" s="155" t="s">
        <v>1</v>
      </c>
      <c r="F100" s="156" t="s">
        <v>223</v>
      </c>
      <c r="H100" s="157">
        <v>38.85</v>
      </c>
      <c r="L100" s="154"/>
      <c r="M100" s="158"/>
      <c r="N100" s="159"/>
      <c r="O100" s="159"/>
      <c r="P100" s="159"/>
      <c r="Q100" s="159"/>
      <c r="R100" s="159"/>
      <c r="S100" s="159"/>
      <c r="T100" s="160"/>
      <c r="AT100" s="155" t="s">
        <v>150</v>
      </c>
      <c r="AU100" s="155" t="s">
        <v>78</v>
      </c>
      <c r="AV100" s="12" t="s">
        <v>78</v>
      </c>
      <c r="AW100" s="12" t="s">
        <v>26</v>
      </c>
      <c r="AX100" s="12" t="s">
        <v>69</v>
      </c>
      <c r="AY100" s="155" t="s">
        <v>108</v>
      </c>
    </row>
    <row r="101" spans="2:51" s="12" customFormat="1" ht="12">
      <c r="B101" s="154"/>
      <c r="D101" s="132" t="s">
        <v>150</v>
      </c>
      <c r="E101" s="155" t="s">
        <v>1</v>
      </c>
      <c r="F101" s="156" t="s">
        <v>224</v>
      </c>
      <c r="H101" s="157">
        <v>0.734</v>
      </c>
      <c r="L101" s="154"/>
      <c r="M101" s="158"/>
      <c r="N101" s="159"/>
      <c r="O101" s="159"/>
      <c r="P101" s="159"/>
      <c r="Q101" s="159"/>
      <c r="R101" s="159"/>
      <c r="S101" s="159"/>
      <c r="T101" s="160"/>
      <c r="AT101" s="155" t="s">
        <v>150</v>
      </c>
      <c r="AU101" s="155" t="s">
        <v>78</v>
      </c>
      <c r="AV101" s="12" t="s">
        <v>78</v>
      </c>
      <c r="AW101" s="12" t="s">
        <v>26</v>
      </c>
      <c r="AX101" s="12" t="s">
        <v>69</v>
      </c>
      <c r="AY101" s="155" t="s">
        <v>108</v>
      </c>
    </row>
    <row r="102" spans="2:51" s="12" customFormat="1" ht="12">
      <c r="B102" s="154"/>
      <c r="D102" s="132" t="s">
        <v>150</v>
      </c>
      <c r="E102" s="155" t="s">
        <v>1</v>
      </c>
      <c r="F102" s="156" t="s">
        <v>225</v>
      </c>
      <c r="H102" s="157">
        <v>1.411</v>
      </c>
      <c r="L102" s="154"/>
      <c r="M102" s="158"/>
      <c r="N102" s="159"/>
      <c r="O102" s="159"/>
      <c r="P102" s="159"/>
      <c r="Q102" s="159"/>
      <c r="R102" s="159"/>
      <c r="S102" s="159"/>
      <c r="T102" s="160"/>
      <c r="AT102" s="155" t="s">
        <v>150</v>
      </c>
      <c r="AU102" s="155" t="s">
        <v>78</v>
      </c>
      <c r="AV102" s="12" t="s">
        <v>78</v>
      </c>
      <c r="AW102" s="12" t="s">
        <v>26</v>
      </c>
      <c r="AX102" s="12" t="s">
        <v>69</v>
      </c>
      <c r="AY102" s="155" t="s">
        <v>108</v>
      </c>
    </row>
    <row r="103" spans="2:51" s="12" customFormat="1" ht="12">
      <c r="B103" s="154"/>
      <c r="D103" s="132" t="s">
        <v>150</v>
      </c>
      <c r="E103" s="155" t="s">
        <v>1</v>
      </c>
      <c r="F103" s="156" t="s">
        <v>226</v>
      </c>
      <c r="H103" s="157">
        <v>1.594</v>
      </c>
      <c r="L103" s="154"/>
      <c r="M103" s="158"/>
      <c r="N103" s="159"/>
      <c r="O103" s="159"/>
      <c r="P103" s="159"/>
      <c r="Q103" s="159"/>
      <c r="R103" s="159"/>
      <c r="S103" s="159"/>
      <c r="T103" s="160"/>
      <c r="AT103" s="155" t="s">
        <v>150</v>
      </c>
      <c r="AU103" s="155" t="s">
        <v>78</v>
      </c>
      <c r="AV103" s="12" t="s">
        <v>78</v>
      </c>
      <c r="AW103" s="12" t="s">
        <v>26</v>
      </c>
      <c r="AX103" s="12" t="s">
        <v>69</v>
      </c>
      <c r="AY103" s="155" t="s">
        <v>108</v>
      </c>
    </row>
    <row r="104" spans="2:51" s="12" customFormat="1" ht="12">
      <c r="B104" s="154"/>
      <c r="D104" s="132" t="s">
        <v>150</v>
      </c>
      <c r="E104" s="155" t="s">
        <v>1</v>
      </c>
      <c r="F104" s="156" t="s">
        <v>227</v>
      </c>
      <c r="H104" s="157">
        <v>2.829</v>
      </c>
      <c r="L104" s="154"/>
      <c r="M104" s="158"/>
      <c r="N104" s="159"/>
      <c r="O104" s="159"/>
      <c r="P104" s="159"/>
      <c r="Q104" s="159"/>
      <c r="R104" s="159"/>
      <c r="S104" s="159"/>
      <c r="T104" s="160"/>
      <c r="AT104" s="155" t="s">
        <v>150</v>
      </c>
      <c r="AU104" s="155" t="s">
        <v>78</v>
      </c>
      <c r="AV104" s="12" t="s">
        <v>78</v>
      </c>
      <c r="AW104" s="12" t="s">
        <v>26</v>
      </c>
      <c r="AX104" s="12" t="s">
        <v>69</v>
      </c>
      <c r="AY104" s="155" t="s">
        <v>108</v>
      </c>
    </row>
    <row r="105" spans="2:51" s="12" customFormat="1" ht="12">
      <c r="B105" s="154"/>
      <c r="D105" s="132" t="s">
        <v>150</v>
      </c>
      <c r="E105" s="155" t="s">
        <v>1</v>
      </c>
      <c r="F105" s="156" t="s">
        <v>228</v>
      </c>
      <c r="H105" s="157">
        <v>10.906</v>
      </c>
      <c r="L105" s="154"/>
      <c r="M105" s="158"/>
      <c r="N105" s="159"/>
      <c r="O105" s="159"/>
      <c r="P105" s="159"/>
      <c r="Q105" s="159"/>
      <c r="R105" s="159"/>
      <c r="S105" s="159"/>
      <c r="T105" s="160"/>
      <c r="AT105" s="155" t="s">
        <v>150</v>
      </c>
      <c r="AU105" s="155" t="s">
        <v>78</v>
      </c>
      <c r="AV105" s="12" t="s">
        <v>78</v>
      </c>
      <c r="AW105" s="12" t="s">
        <v>26</v>
      </c>
      <c r="AX105" s="12" t="s">
        <v>69</v>
      </c>
      <c r="AY105" s="155" t="s">
        <v>108</v>
      </c>
    </row>
    <row r="106" spans="2:51" s="12" customFormat="1" ht="12">
      <c r="B106" s="154"/>
      <c r="D106" s="132" t="s">
        <v>150</v>
      </c>
      <c r="E106" s="155" t="s">
        <v>1</v>
      </c>
      <c r="F106" s="156" t="s">
        <v>229</v>
      </c>
      <c r="H106" s="157">
        <v>0.679</v>
      </c>
      <c r="L106" s="154"/>
      <c r="M106" s="158"/>
      <c r="N106" s="159"/>
      <c r="O106" s="159"/>
      <c r="P106" s="159"/>
      <c r="Q106" s="159"/>
      <c r="R106" s="159"/>
      <c r="S106" s="159"/>
      <c r="T106" s="160"/>
      <c r="AT106" s="155" t="s">
        <v>150</v>
      </c>
      <c r="AU106" s="155" t="s">
        <v>78</v>
      </c>
      <c r="AV106" s="12" t="s">
        <v>78</v>
      </c>
      <c r="AW106" s="12" t="s">
        <v>26</v>
      </c>
      <c r="AX106" s="12" t="s">
        <v>69</v>
      </c>
      <c r="AY106" s="155" t="s">
        <v>108</v>
      </c>
    </row>
    <row r="107" spans="2:51" s="12" customFormat="1" ht="12">
      <c r="B107" s="154"/>
      <c r="D107" s="132" t="s">
        <v>150</v>
      </c>
      <c r="E107" s="155" t="s">
        <v>1</v>
      </c>
      <c r="F107" s="156" t="s">
        <v>230</v>
      </c>
      <c r="H107" s="157">
        <v>11.761</v>
      </c>
      <c r="L107" s="154"/>
      <c r="M107" s="158"/>
      <c r="N107" s="159"/>
      <c r="O107" s="159"/>
      <c r="P107" s="159"/>
      <c r="Q107" s="159"/>
      <c r="R107" s="159"/>
      <c r="S107" s="159"/>
      <c r="T107" s="160"/>
      <c r="AT107" s="155" t="s">
        <v>150</v>
      </c>
      <c r="AU107" s="155" t="s">
        <v>78</v>
      </c>
      <c r="AV107" s="12" t="s">
        <v>78</v>
      </c>
      <c r="AW107" s="12" t="s">
        <v>26</v>
      </c>
      <c r="AX107" s="12" t="s">
        <v>69</v>
      </c>
      <c r="AY107" s="155" t="s">
        <v>108</v>
      </c>
    </row>
    <row r="108" spans="2:51" s="13" customFormat="1" ht="12">
      <c r="B108" s="161"/>
      <c r="D108" s="132" t="s">
        <v>150</v>
      </c>
      <c r="E108" s="162" t="s">
        <v>1</v>
      </c>
      <c r="F108" s="163" t="s">
        <v>177</v>
      </c>
      <c r="H108" s="164">
        <v>68.76400000000001</v>
      </c>
      <c r="L108" s="161"/>
      <c r="M108" s="165"/>
      <c r="N108" s="166"/>
      <c r="O108" s="166"/>
      <c r="P108" s="166"/>
      <c r="Q108" s="166"/>
      <c r="R108" s="166"/>
      <c r="S108" s="166"/>
      <c r="T108" s="167"/>
      <c r="AT108" s="162" t="s">
        <v>150</v>
      </c>
      <c r="AU108" s="162" t="s">
        <v>78</v>
      </c>
      <c r="AV108" s="13" t="s">
        <v>122</v>
      </c>
      <c r="AW108" s="13" t="s">
        <v>26</v>
      </c>
      <c r="AX108" s="13" t="s">
        <v>76</v>
      </c>
      <c r="AY108" s="162" t="s">
        <v>108</v>
      </c>
    </row>
    <row r="109" spans="1:65" s="2" customFormat="1" ht="16.5" customHeight="1">
      <c r="A109" s="29"/>
      <c r="B109" s="118"/>
      <c r="C109" s="119" t="s">
        <v>231</v>
      </c>
      <c r="D109" s="119" t="s">
        <v>109</v>
      </c>
      <c r="E109" s="120" t="s">
        <v>232</v>
      </c>
      <c r="F109" s="121" t="s">
        <v>233</v>
      </c>
      <c r="G109" s="122" t="s">
        <v>190</v>
      </c>
      <c r="H109" s="123">
        <v>4.9</v>
      </c>
      <c r="I109" s="124"/>
      <c r="J109" s="124">
        <f>ROUND(I109*H109,2)</f>
        <v>0</v>
      </c>
      <c r="K109" s="125"/>
      <c r="L109" s="30"/>
      <c r="M109" s="126" t="s">
        <v>1</v>
      </c>
      <c r="N109" s="127" t="s">
        <v>34</v>
      </c>
      <c r="O109" s="128">
        <v>7.133</v>
      </c>
      <c r="P109" s="128">
        <f>O109*H109</f>
        <v>34.9517</v>
      </c>
      <c r="Q109" s="128">
        <v>0</v>
      </c>
      <c r="R109" s="128">
        <f>Q109*H109</f>
        <v>0</v>
      </c>
      <c r="S109" s="128">
        <v>0</v>
      </c>
      <c r="T109" s="129">
        <f>S109*H109</f>
        <v>0</v>
      </c>
      <c r="U109" s="29"/>
      <c r="V109" s="29"/>
      <c r="W109" s="29"/>
      <c r="X109" s="29"/>
      <c r="Y109" s="29"/>
      <c r="Z109" s="29"/>
      <c r="AA109" s="29"/>
      <c r="AB109" s="29"/>
      <c r="AC109" s="29"/>
      <c r="AD109" s="29"/>
      <c r="AE109" s="29"/>
      <c r="AR109" s="130" t="s">
        <v>122</v>
      </c>
      <c r="AT109" s="130" t="s">
        <v>109</v>
      </c>
      <c r="AU109" s="130" t="s">
        <v>78</v>
      </c>
      <c r="AY109" s="17" t="s">
        <v>108</v>
      </c>
      <c r="BE109" s="131">
        <f>IF(N109="základní",J109,0)</f>
        <v>0</v>
      </c>
      <c r="BF109" s="131">
        <f>IF(N109="snížená",J109,0)</f>
        <v>0</v>
      </c>
      <c r="BG109" s="131">
        <f>IF(N109="zákl. přenesená",J109,0)</f>
        <v>0</v>
      </c>
      <c r="BH109" s="131">
        <f>IF(N109="sníž. přenesená",J109,0)</f>
        <v>0</v>
      </c>
      <c r="BI109" s="131">
        <f>IF(N109="nulová",J109,0)</f>
        <v>0</v>
      </c>
      <c r="BJ109" s="17" t="s">
        <v>76</v>
      </c>
      <c r="BK109" s="131">
        <f>ROUND(I109*H109,2)</f>
        <v>0</v>
      </c>
      <c r="BL109" s="17" t="s">
        <v>122</v>
      </c>
      <c r="BM109" s="130" t="s">
        <v>234</v>
      </c>
    </row>
    <row r="110" spans="1:47" s="2" customFormat="1" ht="12">
      <c r="A110" s="29"/>
      <c r="B110" s="30"/>
      <c r="C110" s="29"/>
      <c r="D110" s="132" t="s">
        <v>114</v>
      </c>
      <c r="E110" s="29"/>
      <c r="F110" s="133" t="s">
        <v>235</v>
      </c>
      <c r="G110" s="29"/>
      <c r="H110" s="29"/>
      <c r="I110" s="29"/>
      <c r="J110" s="29"/>
      <c r="K110" s="29"/>
      <c r="L110" s="30"/>
      <c r="M110" s="134"/>
      <c r="N110" s="135"/>
      <c r="O110" s="54"/>
      <c r="P110" s="54"/>
      <c r="Q110" s="54"/>
      <c r="R110" s="54"/>
      <c r="S110" s="54"/>
      <c r="T110" s="55"/>
      <c r="U110" s="29"/>
      <c r="V110" s="29"/>
      <c r="W110" s="29"/>
      <c r="X110" s="29"/>
      <c r="Y110" s="29"/>
      <c r="Z110" s="29"/>
      <c r="AA110" s="29"/>
      <c r="AB110" s="29"/>
      <c r="AC110" s="29"/>
      <c r="AD110" s="29"/>
      <c r="AE110" s="29"/>
      <c r="AT110" s="17" t="s">
        <v>114</v>
      </c>
      <c r="AU110" s="17" t="s">
        <v>78</v>
      </c>
    </row>
    <row r="111" spans="1:47" s="2" customFormat="1" ht="12">
      <c r="A111" s="29"/>
      <c r="B111" s="30"/>
      <c r="C111" s="29"/>
      <c r="D111" s="152" t="s">
        <v>148</v>
      </c>
      <c r="E111" s="29"/>
      <c r="F111" s="153" t="s">
        <v>236</v>
      </c>
      <c r="G111" s="29"/>
      <c r="H111" s="29"/>
      <c r="I111" s="29"/>
      <c r="J111" s="29"/>
      <c r="K111" s="29"/>
      <c r="L111" s="30"/>
      <c r="M111" s="134"/>
      <c r="N111" s="135"/>
      <c r="O111" s="54"/>
      <c r="P111" s="54"/>
      <c r="Q111" s="54"/>
      <c r="R111" s="54"/>
      <c r="S111" s="54"/>
      <c r="T111" s="55"/>
      <c r="U111" s="29"/>
      <c r="V111" s="29"/>
      <c r="W111" s="29"/>
      <c r="X111" s="29"/>
      <c r="Y111" s="29"/>
      <c r="Z111" s="29"/>
      <c r="AA111" s="29"/>
      <c r="AB111" s="29"/>
      <c r="AC111" s="29"/>
      <c r="AD111" s="29"/>
      <c r="AE111" s="29"/>
      <c r="AT111" s="17" t="s">
        <v>148</v>
      </c>
      <c r="AU111" s="17" t="s">
        <v>78</v>
      </c>
    </row>
    <row r="112" spans="2:51" s="12" customFormat="1" ht="12">
      <c r="B112" s="154"/>
      <c r="D112" s="132" t="s">
        <v>150</v>
      </c>
      <c r="E112" s="155" t="s">
        <v>1</v>
      </c>
      <c r="F112" s="156" t="s">
        <v>237</v>
      </c>
      <c r="H112" s="157">
        <v>4.9</v>
      </c>
      <c r="L112" s="154"/>
      <c r="M112" s="158"/>
      <c r="N112" s="159"/>
      <c r="O112" s="159"/>
      <c r="P112" s="159"/>
      <c r="Q112" s="159"/>
      <c r="R112" s="159"/>
      <c r="S112" s="159"/>
      <c r="T112" s="160"/>
      <c r="AT112" s="155" t="s">
        <v>150</v>
      </c>
      <c r="AU112" s="155" t="s">
        <v>78</v>
      </c>
      <c r="AV112" s="12" t="s">
        <v>78</v>
      </c>
      <c r="AW112" s="12" t="s">
        <v>26</v>
      </c>
      <c r="AX112" s="12" t="s">
        <v>76</v>
      </c>
      <c r="AY112" s="155" t="s">
        <v>108</v>
      </c>
    </row>
    <row r="113" spans="1:65" s="2" customFormat="1" ht="16.5" customHeight="1">
      <c r="A113" s="29"/>
      <c r="B113" s="118"/>
      <c r="C113" s="119" t="s">
        <v>238</v>
      </c>
      <c r="D113" s="119" t="s">
        <v>109</v>
      </c>
      <c r="E113" s="120" t="s">
        <v>239</v>
      </c>
      <c r="F113" s="121" t="s">
        <v>240</v>
      </c>
      <c r="G113" s="122" t="s">
        <v>145</v>
      </c>
      <c r="H113" s="123">
        <v>74.785</v>
      </c>
      <c r="I113" s="124"/>
      <c r="J113" s="124">
        <f>ROUND(I113*H113,2)</f>
        <v>0</v>
      </c>
      <c r="K113" s="125"/>
      <c r="L113" s="30"/>
      <c r="M113" s="126" t="s">
        <v>1</v>
      </c>
      <c r="N113" s="127" t="s">
        <v>34</v>
      </c>
      <c r="O113" s="128">
        <v>0.236</v>
      </c>
      <c r="P113" s="128">
        <f>O113*H113</f>
        <v>17.649259999999998</v>
      </c>
      <c r="Q113" s="128">
        <v>0.00084</v>
      </c>
      <c r="R113" s="128">
        <f>Q113*H113</f>
        <v>0.0628194</v>
      </c>
      <c r="S113" s="128">
        <v>0</v>
      </c>
      <c r="T113" s="129">
        <f>S113*H113</f>
        <v>0</v>
      </c>
      <c r="U113" s="29"/>
      <c r="V113" s="29"/>
      <c r="W113" s="29"/>
      <c r="X113" s="29"/>
      <c r="Y113" s="29"/>
      <c r="Z113" s="29"/>
      <c r="AA113" s="29"/>
      <c r="AB113" s="29"/>
      <c r="AC113" s="29"/>
      <c r="AD113" s="29"/>
      <c r="AE113" s="29"/>
      <c r="AR113" s="130" t="s">
        <v>122</v>
      </c>
      <c r="AT113" s="130" t="s">
        <v>109</v>
      </c>
      <c r="AU113" s="130" t="s">
        <v>78</v>
      </c>
      <c r="AY113" s="17" t="s">
        <v>108</v>
      </c>
      <c r="BE113" s="131">
        <f>IF(N113="základní",J113,0)</f>
        <v>0</v>
      </c>
      <c r="BF113" s="131">
        <f>IF(N113="snížená",J113,0)</f>
        <v>0</v>
      </c>
      <c r="BG113" s="131">
        <f>IF(N113="zákl. přenesená",J113,0)</f>
        <v>0</v>
      </c>
      <c r="BH113" s="131">
        <f>IF(N113="sníž. přenesená",J113,0)</f>
        <v>0</v>
      </c>
      <c r="BI113" s="131">
        <f>IF(N113="nulová",J113,0)</f>
        <v>0</v>
      </c>
      <c r="BJ113" s="17" t="s">
        <v>76</v>
      </c>
      <c r="BK113" s="131">
        <f>ROUND(I113*H113,2)</f>
        <v>0</v>
      </c>
      <c r="BL113" s="17" t="s">
        <v>122</v>
      </c>
      <c r="BM113" s="130" t="s">
        <v>241</v>
      </c>
    </row>
    <row r="114" spans="1:47" s="2" customFormat="1" ht="12">
      <c r="A114" s="29"/>
      <c r="B114" s="30"/>
      <c r="C114" s="29"/>
      <c r="D114" s="132" t="s">
        <v>114</v>
      </c>
      <c r="E114" s="29"/>
      <c r="F114" s="133" t="s">
        <v>242</v>
      </c>
      <c r="G114" s="29"/>
      <c r="H114" s="29"/>
      <c r="I114" s="29"/>
      <c r="J114" s="29"/>
      <c r="K114" s="29"/>
      <c r="L114" s="30"/>
      <c r="M114" s="134"/>
      <c r="N114" s="135"/>
      <c r="O114" s="54"/>
      <c r="P114" s="54"/>
      <c r="Q114" s="54"/>
      <c r="R114" s="54"/>
      <c r="S114" s="54"/>
      <c r="T114" s="55"/>
      <c r="U114" s="29"/>
      <c r="V114" s="29"/>
      <c r="W114" s="29"/>
      <c r="X114" s="29"/>
      <c r="Y114" s="29"/>
      <c r="Z114" s="29"/>
      <c r="AA114" s="29"/>
      <c r="AB114" s="29"/>
      <c r="AC114" s="29"/>
      <c r="AD114" s="29"/>
      <c r="AE114" s="29"/>
      <c r="AT114" s="17" t="s">
        <v>114</v>
      </c>
      <c r="AU114" s="17" t="s">
        <v>78</v>
      </c>
    </row>
    <row r="115" spans="1:47" s="2" customFormat="1" ht="12">
      <c r="A115" s="29"/>
      <c r="B115" s="30"/>
      <c r="C115" s="29"/>
      <c r="D115" s="152" t="s">
        <v>148</v>
      </c>
      <c r="E115" s="29"/>
      <c r="F115" s="153" t="s">
        <v>243</v>
      </c>
      <c r="G115" s="29"/>
      <c r="H115" s="29"/>
      <c r="I115" s="29"/>
      <c r="J115" s="29"/>
      <c r="K115" s="29"/>
      <c r="L115" s="30"/>
      <c r="M115" s="134"/>
      <c r="N115" s="135"/>
      <c r="O115" s="54"/>
      <c r="P115" s="54"/>
      <c r="Q115" s="54"/>
      <c r="R115" s="54"/>
      <c r="S115" s="54"/>
      <c r="T115" s="55"/>
      <c r="U115" s="29"/>
      <c r="V115" s="29"/>
      <c r="W115" s="29"/>
      <c r="X115" s="29"/>
      <c r="Y115" s="29"/>
      <c r="Z115" s="29"/>
      <c r="AA115" s="29"/>
      <c r="AB115" s="29"/>
      <c r="AC115" s="29"/>
      <c r="AD115" s="29"/>
      <c r="AE115" s="29"/>
      <c r="AT115" s="17" t="s">
        <v>148</v>
      </c>
      <c r="AU115" s="17" t="s">
        <v>78</v>
      </c>
    </row>
    <row r="116" spans="2:51" s="12" customFormat="1" ht="12">
      <c r="B116" s="154"/>
      <c r="D116" s="132" t="s">
        <v>150</v>
      </c>
      <c r="E116" s="155" t="s">
        <v>1</v>
      </c>
      <c r="F116" s="156" t="s">
        <v>244</v>
      </c>
      <c r="H116" s="157">
        <v>1.836</v>
      </c>
      <c r="L116" s="154"/>
      <c r="M116" s="158"/>
      <c r="N116" s="159"/>
      <c r="O116" s="159"/>
      <c r="P116" s="159"/>
      <c r="Q116" s="159"/>
      <c r="R116" s="159"/>
      <c r="S116" s="159"/>
      <c r="T116" s="160"/>
      <c r="AT116" s="155" t="s">
        <v>150</v>
      </c>
      <c r="AU116" s="155" t="s">
        <v>78</v>
      </c>
      <c r="AV116" s="12" t="s">
        <v>78</v>
      </c>
      <c r="AW116" s="12" t="s">
        <v>26</v>
      </c>
      <c r="AX116" s="12" t="s">
        <v>69</v>
      </c>
      <c r="AY116" s="155" t="s">
        <v>108</v>
      </c>
    </row>
    <row r="117" spans="2:51" s="12" customFormat="1" ht="12">
      <c r="B117" s="154"/>
      <c r="D117" s="132" t="s">
        <v>150</v>
      </c>
      <c r="E117" s="155" t="s">
        <v>1</v>
      </c>
      <c r="F117" s="156" t="s">
        <v>245</v>
      </c>
      <c r="H117" s="157">
        <v>3.528</v>
      </c>
      <c r="L117" s="154"/>
      <c r="M117" s="158"/>
      <c r="N117" s="159"/>
      <c r="O117" s="159"/>
      <c r="P117" s="159"/>
      <c r="Q117" s="159"/>
      <c r="R117" s="159"/>
      <c r="S117" s="159"/>
      <c r="T117" s="160"/>
      <c r="AT117" s="155" t="s">
        <v>150</v>
      </c>
      <c r="AU117" s="155" t="s">
        <v>78</v>
      </c>
      <c r="AV117" s="12" t="s">
        <v>78</v>
      </c>
      <c r="AW117" s="12" t="s">
        <v>26</v>
      </c>
      <c r="AX117" s="12" t="s">
        <v>69</v>
      </c>
      <c r="AY117" s="155" t="s">
        <v>108</v>
      </c>
    </row>
    <row r="118" spans="2:51" s="12" customFormat="1" ht="12">
      <c r="B118" s="154"/>
      <c r="D118" s="132" t="s">
        <v>150</v>
      </c>
      <c r="E118" s="155" t="s">
        <v>1</v>
      </c>
      <c r="F118" s="156" t="s">
        <v>246</v>
      </c>
      <c r="H118" s="157">
        <v>3.984</v>
      </c>
      <c r="L118" s="154"/>
      <c r="M118" s="158"/>
      <c r="N118" s="159"/>
      <c r="O118" s="159"/>
      <c r="P118" s="159"/>
      <c r="Q118" s="159"/>
      <c r="R118" s="159"/>
      <c r="S118" s="159"/>
      <c r="T118" s="160"/>
      <c r="AT118" s="155" t="s">
        <v>150</v>
      </c>
      <c r="AU118" s="155" t="s">
        <v>78</v>
      </c>
      <c r="AV118" s="12" t="s">
        <v>78</v>
      </c>
      <c r="AW118" s="12" t="s">
        <v>26</v>
      </c>
      <c r="AX118" s="12" t="s">
        <v>69</v>
      </c>
      <c r="AY118" s="155" t="s">
        <v>108</v>
      </c>
    </row>
    <row r="119" spans="2:51" s="12" customFormat="1" ht="12">
      <c r="B119" s="154"/>
      <c r="D119" s="132" t="s">
        <v>150</v>
      </c>
      <c r="E119" s="155" t="s">
        <v>1</v>
      </c>
      <c r="F119" s="156" t="s">
        <v>247</v>
      </c>
      <c r="H119" s="157">
        <v>7.072</v>
      </c>
      <c r="L119" s="154"/>
      <c r="M119" s="158"/>
      <c r="N119" s="159"/>
      <c r="O119" s="159"/>
      <c r="P119" s="159"/>
      <c r="Q119" s="159"/>
      <c r="R119" s="159"/>
      <c r="S119" s="159"/>
      <c r="T119" s="160"/>
      <c r="AT119" s="155" t="s">
        <v>150</v>
      </c>
      <c r="AU119" s="155" t="s">
        <v>78</v>
      </c>
      <c r="AV119" s="12" t="s">
        <v>78</v>
      </c>
      <c r="AW119" s="12" t="s">
        <v>26</v>
      </c>
      <c r="AX119" s="12" t="s">
        <v>69</v>
      </c>
      <c r="AY119" s="155" t="s">
        <v>108</v>
      </c>
    </row>
    <row r="120" spans="2:51" s="12" customFormat="1" ht="12">
      <c r="B120" s="154"/>
      <c r="D120" s="132" t="s">
        <v>150</v>
      </c>
      <c r="E120" s="155" t="s">
        <v>1</v>
      </c>
      <c r="F120" s="156" t="s">
        <v>248</v>
      </c>
      <c r="H120" s="157">
        <v>27.265</v>
      </c>
      <c r="L120" s="154"/>
      <c r="M120" s="158"/>
      <c r="N120" s="159"/>
      <c r="O120" s="159"/>
      <c r="P120" s="159"/>
      <c r="Q120" s="159"/>
      <c r="R120" s="159"/>
      <c r="S120" s="159"/>
      <c r="T120" s="160"/>
      <c r="AT120" s="155" t="s">
        <v>150</v>
      </c>
      <c r="AU120" s="155" t="s">
        <v>78</v>
      </c>
      <c r="AV120" s="12" t="s">
        <v>78</v>
      </c>
      <c r="AW120" s="12" t="s">
        <v>26</v>
      </c>
      <c r="AX120" s="12" t="s">
        <v>69</v>
      </c>
      <c r="AY120" s="155" t="s">
        <v>108</v>
      </c>
    </row>
    <row r="121" spans="2:51" s="12" customFormat="1" ht="12">
      <c r="B121" s="154"/>
      <c r="D121" s="132" t="s">
        <v>150</v>
      </c>
      <c r="E121" s="155" t="s">
        <v>1</v>
      </c>
      <c r="F121" s="156" t="s">
        <v>249</v>
      </c>
      <c r="H121" s="157">
        <v>1.698</v>
      </c>
      <c r="L121" s="154"/>
      <c r="M121" s="158"/>
      <c r="N121" s="159"/>
      <c r="O121" s="159"/>
      <c r="P121" s="159"/>
      <c r="Q121" s="159"/>
      <c r="R121" s="159"/>
      <c r="S121" s="159"/>
      <c r="T121" s="160"/>
      <c r="AT121" s="155" t="s">
        <v>150</v>
      </c>
      <c r="AU121" s="155" t="s">
        <v>78</v>
      </c>
      <c r="AV121" s="12" t="s">
        <v>78</v>
      </c>
      <c r="AW121" s="12" t="s">
        <v>26</v>
      </c>
      <c r="AX121" s="12" t="s">
        <v>69</v>
      </c>
      <c r="AY121" s="155" t="s">
        <v>108</v>
      </c>
    </row>
    <row r="122" spans="2:51" s="12" customFormat="1" ht="12">
      <c r="B122" s="154"/>
      <c r="D122" s="132" t="s">
        <v>150</v>
      </c>
      <c r="E122" s="155" t="s">
        <v>1</v>
      </c>
      <c r="F122" s="156" t="s">
        <v>250</v>
      </c>
      <c r="H122" s="157">
        <v>29.402</v>
      </c>
      <c r="L122" s="154"/>
      <c r="M122" s="158"/>
      <c r="N122" s="159"/>
      <c r="O122" s="159"/>
      <c r="P122" s="159"/>
      <c r="Q122" s="159"/>
      <c r="R122" s="159"/>
      <c r="S122" s="159"/>
      <c r="T122" s="160"/>
      <c r="AT122" s="155" t="s">
        <v>150</v>
      </c>
      <c r="AU122" s="155" t="s">
        <v>78</v>
      </c>
      <c r="AV122" s="12" t="s">
        <v>78</v>
      </c>
      <c r="AW122" s="12" t="s">
        <v>26</v>
      </c>
      <c r="AX122" s="12" t="s">
        <v>69</v>
      </c>
      <c r="AY122" s="155" t="s">
        <v>108</v>
      </c>
    </row>
    <row r="123" spans="2:51" s="13" customFormat="1" ht="12">
      <c r="B123" s="161"/>
      <c r="D123" s="132" t="s">
        <v>150</v>
      </c>
      <c r="E123" s="162" t="s">
        <v>1</v>
      </c>
      <c r="F123" s="163" t="s">
        <v>177</v>
      </c>
      <c r="H123" s="164">
        <v>74.785</v>
      </c>
      <c r="L123" s="161"/>
      <c r="M123" s="165"/>
      <c r="N123" s="166"/>
      <c r="O123" s="166"/>
      <c r="P123" s="166"/>
      <c r="Q123" s="166"/>
      <c r="R123" s="166"/>
      <c r="S123" s="166"/>
      <c r="T123" s="167"/>
      <c r="AT123" s="162" t="s">
        <v>150</v>
      </c>
      <c r="AU123" s="162" t="s">
        <v>78</v>
      </c>
      <c r="AV123" s="13" t="s">
        <v>122</v>
      </c>
      <c r="AW123" s="13" t="s">
        <v>26</v>
      </c>
      <c r="AX123" s="13" t="s">
        <v>76</v>
      </c>
      <c r="AY123" s="162" t="s">
        <v>108</v>
      </c>
    </row>
    <row r="124" spans="1:65" s="2" customFormat="1" ht="16.5" customHeight="1">
      <c r="A124" s="29"/>
      <c r="B124" s="118"/>
      <c r="C124" s="119" t="s">
        <v>251</v>
      </c>
      <c r="D124" s="119" t="s">
        <v>109</v>
      </c>
      <c r="E124" s="120" t="s">
        <v>252</v>
      </c>
      <c r="F124" s="121" t="s">
        <v>253</v>
      </c>
      <c r="G124" s="122" t="s">
        <v>145</v>
      </c>
      <c r="H124" s="123">
        <v>74.785</v>
      </c>
      <c r="I124" s="124"/>
      <c r="J124" s="124">
        <f>ROUND(I124*H124,2)</f>
        <v>0</v>
      </c>
      <c r="K124" s="125"/>
      <c r="L124" s="30"/>
      <c r="M124" s="126" t="s">
        <v>1</v>
      </c>
      <c r="N124" s="127" t="s">
        <v>34</v>
      </c>
      <c r="O124" s="128">
        <v>0.216</v>
      </c>
      <c r="P124" s="128">
        <f>O124*H124</f>
        <v>16.15356</v>
      </c>
      <c r="Q124" s="128">
        <v>0</v>
      </c>
      <c r="R124" s="128">
        <f>Q124*H124</f>
        <v>0</v>
      </c>
      <c r="S124" s="128">
        <v>0</v>
      </c>
      <c r="T124" s="129">
        <f>S124*H124</f>
        <v>0</v>
      </c>
      <c r="U124" s="29"/>
      <c r="V124" s="29"/>
      <c r="W124" s="29"/>
      <c r="X124" s="29"/>
      <c r="Y124" s="29"/>
      <c r="Z124" s="29"/>
      <c r="AA124" s="29"/>
      <c r="AB124" s="29"/>
      <c r="AC124" s="29"/>
      <c r="AD124" s="29"/>
      <c r="AE124" s="29"/>
      <c r="AR124" s="130" t="s">
        <v>122</v>
      </c>
      <c r="AT124" s="130" t="s">
        <v>109</v>
      </c>
      <c r="AU124" s="130" t="s">
        <v>78</v>
      </c>
      <c r="AY124" s="17" t="s">
        <v>108</v>
      </c>
      <c r="BE124" s="131">
        <f>IF(N124="základní",J124,0)</f>
        <v>0</v>
      </c>
      <c r="BF124" s="131">
        <f>IF(N124="snížená",J124,0)</f>
        <v>0</v>
      </c>
      <c r="BG124" s="131">
        <f>IF(N124="zákl. přenesená",J124,0)</f>
        <v>0</v>
      </c>
      <c r="BH124" s="131">
        <f>IF(N124="sníž. přenesená",J124,0)</f>
        <v>0</v>
      </c>
      <c r="BI124" s="131">
        <f>IF(N124="nulová",J124,0)</f>
        <v>0</v>
      </c>
      <c r="BJ124" s="17" t="s">
        <v>76</v>
      </c>
      <c r="BK124" s="131">
        <f>ROUND(I124*H124,2)</f>
        <v>0</v>
      </c>
      <c r="BL124" s="17" t="s">
        <v>122</v>
      </c>
      <c r="BM124" s="130" t="s">
        <v>254</v>
      </c>
    </row>
    <row r="125" spans="1:47" s="2" customFormat="1" ht="19.5">
      <c r="A125" s="29"/>
      <c r="B125" s="30"/>
      <c r="C125" s="29"/>
      <c r="D125" s="132" t="s">
        <v>114</v>
      </c>
      <c r="E125" s="29"/>
      <c r="F125" s="133" t="s">
        <v>255</v>
      </c>
      <c r="G125" s="29"/>
      <c r="H125" s="29"/>
      <c r="I125" s="29"/>
      <c r="J125" s="29"/>
      <c r="K125" s="29"/>
      <c r="L125" s="30"/>
      <c r="M125" s="134"/>
      <c r="N125" s="135"/>
      <c r="O125" s="54"/>
      <c r="P125" s="54"/>
      <c r="Q125" s="54"/>
      <c r="R125" s="54"/>
      <c r="S125" s="54"/>
      <c r="T125" s="55"/>
      <c r="U125" s="29"/>
      <c r="V125" s="29"/>
      <c r="W125" s="29"/>
      <c r="X125" s="29"/>
      <c r="Y125" s="29"/>
      <c r="Z125" s="29"/>
      <c r="AA125" s="29"/>
      <c r="AB125" s="29"/>
      <c r="AC125" s="29"/>
      <c r="AD125" s="29"/>
      <c r="AE125" s="29"/>
      <c r="AT125" s="17" t="s">
        <v>114</v>
      </c>
      <c r="AU125" s="17" t="s">
        <v>78</v>
      </c>
    </row>
    <row r="126" spans="1:47" s="2" customFormat="1" ht="12">
      <c r="A126" s="29"/>
      <c r="B126" s="30"/>
      <c r="C126" s="29"/>
      <c r="D126" s="152" t="s">
        <v>148</v>
      </c>
      <c r="E126" s="29"/>
      <c r="F126" s="153" t="s">
        <v>256</v>
      </c>
      <c r="G126" s="29"/>
      <c r="H126" s="29"/>
      <c r="I126" s="29"/>
      <c r="J126" s="29"/>
      <c r="K126" s="29"/>
      <c r="L126" s="30"/>
      <c r="M126" s="134"/>
      <c r="N126" s="135"/>
      <c r="O126" s="54"/>
      <c r="P126" s="54"/>
      <c r="Q126" s="54"/>
      <c r="R126" s="54"/>
      <c r="S126" s="54"/>
      <c r="T126" s="55"/>
      <c r="U126" s="29"/>
      <c r="V126" s="29"/>
      <c r="W126" s="29"/>
      <c r="X126" s="29"/>
      <c r="Y126" s="29"/>
      <c r="Z126" s="29"/>
      <c r="AA126" s="29"/>
      <c r="AB126" s="29"/>
      <c r="AC126" s="29"/>
      <c r="AD126" s="29"/>
      <c r="AE126" s="29"/>
      <c r="AT126" s="17" t="s">
        <v>148</v>
      </c>
      <c r="AU126" s="17" t="s">
        <v>78</v>
      </c>
    </row>
    <row r="127" spans="1:65" s="2" customFormat="1" ht="16.5" customHeight="1">
      <c r="A127" s="29"/>
      <c r="B127" s="118"/>
      <c r="C127" s="119" t="s">
        <v>8</v>
      </c>
      <c r="D127" s="119" t="s">
        <v>109</v>
      </c>
      <c r="E127" s="120" t="s">
        <v>257</v>
      </c>
      <c r="F127" s="121" t="s">
        <v>258</v>
      </c>
      <c r="G127" s="122" t="s">
        <v>190</v>
      </c>
      <c r="H127" s="123">
        <v>122.7</v>
      </c>
      <c r="I127" s="124"/>
      <c r="J127" s="124">
        <f>ROUND(I127*H127,2)</f>
        <v>0</v>
      </c>
      <c r="K127" s="125"/>
      <c r="L127" s="30"/>
      <c r="M127" s="126" t="s">
        <v>1</v>
      </c>
      <c r="N127" s="127" t="s">
        <v>34</v>
      </c>
      <c r="O127" s="128">
        <v>0.044</v>
      </c>
      <c r="P127" s="128">
        <f>O127*H127</f>
        <v>5.3988</v>
      </c>
      <c r="Q127" s="128">
        <v>0</v>
      </c>
      <c r="R127" s="128">
        <f>Q127*H127</f>
        <v>0</v>
      </c>
      <c r="S127" s="128">
        <v>0</v>
      </c>
      <c r="T127" s="129">
        <f>S127*H127</f>
        <v>0</v>
      </c>
      <c r="U127" s="29"/>
      <c r="V127" s="29"/>
      <c r="W127" s="29"/>
      <c r="X127" s="29"/>
      <c r="Y127" s="29"/>
      <c r="Z127" s="29"/>
      <c r="AA127" s="29"/>
      <c r="AB127" s="29"/>
      <c r="AC127" s="29"/>
      <c r="AD127" s="29"/>
      <c r="AE127" s="29"/>
      <c r="AR127" s="130" t="s">
        <v>122</v>
      </c>
      <c r="AT127" s="130" t="s">
        <v>109</v>
      </c>
      <c r="AU127" s="130" t="s">
        <v>78</v>
      </c>
      <c r="AY127" s="17" t="s">
        <v>108</v>
      </c>
      <c r="BE127" s="131">
        <f>IF(N127="základní",J127,0)</f>
        <v>0</v>
      </c>
      <c r="BF127" s="131">
        <f>IF(N127="snížená",J127,0)</f>
        <v>0</v>
      </c>
      <c r="BG127" s="131">
        <f>IF(N127="zákl. přenesená",J127,0)</f>
        <v>0</v>
      </c>
      <c r="BH127" s="131">
        <f>IF(N127="sníž. přenesená",J127,0)</f>
        <v>0</v>
      </c>
      <c r="BI127" s="131">
        <f>IF(N127="nulová",J127,0)</f>
        <v>0</v>
      </c>
      <c r="BJ127" s="17" t="s">
        <v>76</v>
      </c>
      <c r="BK127" s="131">
        <f>ROUND(I127*H127,2)</f>
        <v>0</v>
      </c>
      <c r="BL127" s="17" t="s">
        <v>122</v>
      </c>
      <c r="BM127" s="130" t="s">
        <v>259</v>
      </c>
    </row>
    <row r="128" spans="1:47" s="2" customFormat="1" ht="19.5">
      <c r="A128" s="29"/>
      <c r="B128" s="30"/>
      <c r="C128" s="29"/>
      <c r="D128" s="132" t="s">
        <v>114</v>
      </c>
      <c r="E128" s="29"/>
      <c r="F128" s="133" t="s">
        <v>260</v>
      </c>
      <c r="G128" s="29"/>
      <c r="H128" s="29"/>
      <c r="I128" s="29"/>
      <c r="J128" s="29"/>
      <c r="K128" s="29"/>
      <c r="L128" s="30"/>
      <c r="M128" s="134"/>
      <c r="N128" s="135"/>
      <c r="O128" s="54"/>
      <c r="P128" s="54"/>
      <c r="Q128" s="54"/>
      <c r="R128" s="54"/>
      <c r="S128" s="54"/>
      <c r="T128" s="55"/>
      <c r="U128" s="29"/>
      <c r="V128" s="29"/>
      <c r="W128" s="29"/>
      <c r="X128" s="29"/>
      <c r="Y128" s="29"/>
      <c r="Z128" s="29"/>
      <c r="AA128" s="29"/>
      <c r="AB128" s="29"/>
      <c r="AC128" s="29"/>
      <c r="AD128" s="29"/>
      <c r="AE128" s="29"/>
      <c r="AT128" s="17" t="s">
        <v>114</v>
      </c>
      <c r="AU128" s="17" t="s">
        <v>78</v>
      </c>
    </row>
    <row r="129" spans="1:47" s="2" customFormat="1" ht="12">
      <c r="A129" s="29"/>
      <c r="B129" s="30"/>
      <c r="C129" s="29"/>
      <c r="D129" s="152" t="s">
        <v>148</v>
      </c>
      <c r="E129" s="29"/>
      <c r="F129" s="153" t="s">
        <v>261</v>
      </c>
      <c r="G129" s="29"/>
      <c r="H129" s="29"/>
      <c r="I129" s="29"/>
      <c r="J129" s="29"/>
      <c r="K129" s="29"/>
      <c r="L129" s="30"/>
      <c r="M129" s="134"/>
      <c r="N129" s="135"/>
      <c r="O129" s="54"/>
      <c r="P129" s="54"/>
      <c r="Q129" s="54"/>
      <c r="R129" s="54"/>
      <c r="S129" s="54"/>
      <c r="T129" s="55"/>
      <c r="U129" s="29"/>
      <c r="V129" s="29"/>
      <c r="W129" s="29"/>
      <c r="X129" s="29"/>
      <c r="Y129" s="29"/>
      <c r="Z129" s="29"/>
      <c r="AA129" s="29"/>
      <c r="AB129" s="29"/>
      <c r="AC129" s="29"/>
      <c r="AD129" s="29"/>
      <c r="AE129" s="29"/>
      <c r="AT129" s="17" t="s">
        <v>148</v>
      </c>
      <c r="AU129" s="17" t="s">
        <v>78</v>
      </c>
    </row>
    <row r="130" spans="2:51" s="12" customFormat="1" ht="12">
      <c r="B130" s="154"/>
      <c r="D130" s="132" t="s">
        <v>150</v>
      </c>
      <c r="E130" s="155" t="s">
        <v>1</v>
      </c>
      <c r="F130" s="156" t="s">
        <v>262</v>
      </c>
      <c r="H130" s="157">
        <v>73.6</v>
      </c>
      <c r="L130" s="154"/>
      <c r="M130" s="158"/>
      <c r="N130" s="159"/>
      <c r="O130" s="159"/>
      <c r="P130" s="159"/>
      <c r="Q130" s="159"/>
      <c r="R130" s="159"/>
      <c r="S130" s="159"/>
      <c r="T130" s="160"/>
      <c r="AT130" s="155" t="s">
        <v>150</v>
      </c>
      <c r="AU130" s="155" t="s">
        <v>78</v>
      </c>
      <c r="AV130" s="12" t="s">
        <v>78</v>
      </c>
      <c r="AW130" s="12" t="s">
        <v>26</v>
      </c>
      <c r="AX130" s="12" t="s">
        <v>69</v>
      </c>
      <c r="AY130" s="155" t="s">
        <v>108</v>
      </c>
    </row>
    <row r="131" spans="2:51" s="12" customFormat="1" ht="12">
      <c r="B131" s="154"/>
      <c r="D131" s="132" t="s">
        <v>150</v>
      </c>
      <c r="E131" s="155" t="s">
        <v>1</v>
      </c>
      <c r="F131" s="156" t="s">
        <v>263</v>
      </c>
      <c r="H131" s="157">
        <v>49.1</v>
      </c>
      <c r="L131" s="154"/>
      <c r="M131" s="158"/>
      <c r="N131" s="159"/>
      <c r="O131" s="159"/>
      <c r="P131" s="159"/>
      <c r="Q131" s="159"/>
      <c r="R131" s="159"/>
      <c r="S131" s="159"/>
      <c r="T131" s="160"/>
      <c r="AT131" s="155" t="s">
        <v>150</v>
      </c>
      <c r="AU131" s="155" t="s">
        <v>78</v>
      </c>
      <c r="AV131" s="12" t="s">
        <v>78</v>
      </c>
      <c r="AW131" s="12" t="s">
        <v>26</v>
      </c>
      <c r="AX131" s="12" t="s">
        <v>69</v>
      </c>
      <c r="AY131" s="155" t="s">
        <v>108</v>
      </c>
    </row>
    <row r="132" spans="2:51" s="13" customFormat="1" ht="12">
      <c r="B132" s="161"/>
      <c r="D132" s="132" t="s">
        <v>150</v>
      </c>
      <c r="E132" s="162" t="s">
        <v>1</v>
      </c>
      <c r="F132" s="163" t="s">
        <v>177</v>
      </c>
      <c r="H132" s="164">
        <v>122.7</v>
      </c>
      <c r="L132" s="161"/>
      <c r="M132" s="165"/>
      <c r="N132" s="166"/>
      <c r="O132" s="166"/>
      <c r="P132" s="166"/>
      <c r="Q132" s="166"/>
      <c r="R132" s="166"/>
      <c r="S132" s="166"/>
      <c r="T132" s="167"/>
      <c r="AT132" s="162" t="s">
        <v>150</v>
      </c>
      <c r="AU132" s="162" t="s">
        <v>78</v>
      </c>
      <c r="AV132" s="13" t="s">
        <v>122</v>
      </c>
      <c r="AW132" s="13" t="s">
        <v>26</v>
      </c>
      <c r="AX132" s="13" t="s">
        <v>76</v>
      </c>
      <c r="AY132" s="162" t="s">
        <v>108</v>
      </c>
    </row>
    <row r="133" spans="1:65" s="2" customFormat="1" ht="21.75" customHeight="1">
      <c r="A133" s="29"/>
      <c r="B133" s="118"/>
      <c r="C133" s="119" t="s">
        <v>264</v>
      </c>
      <c r="D133" s="119" t="s">
        <v>109</v>
      </c>
      <c r="E133" s="120" t="s">
        <v>265</v>
      </c>
      <c r="F133" s="121" t="s">
        <v>266</v>
      </c>
      <c r="G133" s="122" t="s">
        <v>190</v>
      </c>
      <c r="H133" s="123">
        <v>234.257</v>
      </c>
      <c r="I133" s="124"/>
      <c r="J133" s="124">
        <f>ROUND(I133*H133,2)</f>
        <v>0</v>
      </c>
      <c r="K133" s="125"/>
      <c r="L133" s="30"/>
      <c r="M133" s="126" t="s">
        <v>1</v>
      </c>
      <c r="N133" s="127" t="s">
        <v>34</v>
      </c>
      <c r="O133" s="128">
        <v>0.087</v>
      </c>
      <c r="P133" s="128">
        <f>O133*H133</f>
        <v>20.380359</v>
      </c>
      <c r="Q133" s="128">
        <v>0</v>
      </c>
      <c r="R133" s="128">
        <f>Q133*H133</f>
        <v>0</v>
      </c>
      <c r="S133" s="128">
        <v>0</v>
      </c>
      <c r="T133" s="129">
        <f>S133*H133</f>
        <v>0</v>
      </c>
      <c r="U133" s="29"/>
      <c r="V133" s="29"/>
      <c r="W133" s="29"/>
      <c r="X133" s="29"/>
      <c r="Y133" s="29"/>
      <c r="Z133" s="29"/>
      <c r="AA133" s="29"/>
      <c r="AB133" s="29"/>
      <c r="AC133" s="29"/>
      <c r="AD133" s="29"/>
      <c r="AE133" s="29"/>
      <c r="AR133" s="130" t="s">
        <v>122</v>
      </c>
      <c r="AT133" s="130" t="s">
        <v>109</v>
      </c>
      <c r="AU133" s="130" t="s">
        <v>78</v>
      </c>
      <c r="AY133" s="17" t="s">
        <v>108</v>
      </c>
      <c r="BE133" s="131">
        <f>IF(N133="základní",J133,0)</f>
        <v>0</v>
      </c>
      <c r="BF133" s="131">
        <f>IF(N133="snížená",J133,0)</f>
        <v>0</v>
      </c>
      <c r="BG133" s="131">
        <f>IF(N133="zákl. přenesená",J133,0)</f>
        <v>0</v>
      </c>
      <c r="BH133" s="131">
        <f>IF(N133="sníž. přenesená",J133,0)</f>
        <v>0</v>
      </c>
      <c r="BI133" s="131">
        <f>IF(N133="nulová",J133,0)</f>
        <v>0</v>
      </c>
      <c r="BJ133" s="17" t="s">
        <v>76</v>
      </c>
      <c r="BK133" s="131">
        <f>ROUND(I133*H133,2)</f>
        <v>0</v>
      </c>
      <c r="BL133" s="17" t="s">
        <v>122</v>
      </c>
      <c r="BM133" s="130" t="s">
        <v>267</v>
      </c>
    </row>
    <row r="134" spans="1:47" s="2" customFormat="1" ht="19.5">
      <c r="A134" s="29"/>
      <c r="B134" s="30"/>
      <c r="C134" s="29"/>
      <c r="D134" s="132" t="s">
        <v>114</v>
      </c>
      <c r="E134" s="29"/>
      <c r="F134" s="133" t="s">
        <v>268</v>
      </c>
      <c r="G134" s="29"/>
      <c r="H134" s="29"/>
      <c r="I134" s="29"/>
      <c r="J134" s="29"/>
      <c r="K134" s="29"/>
      <c r="L134" s="30"/>
      <c r="M134" s="134"/>
      <c r="N134" s="135"/>
      <c r="O134" s="54"/>
      <c r="P134" s="54"/>
      <c r="Q134" s="54"/>
      <c r="R134" s="54"/>
      <c r="S134" s="54"/>
      <c r="T134" s="55"/>
      <c r="U134" s="29"/>
      <c r="V134" s="29"/>
      <c r="W134" s="29"/>
      <c r="X134" s="29"/>
      <c r="Y134" s="29"/>
      <c r="Z134" s="29"/>
      <c r="AA134" s="29"/>
      <c r="AB134" s="29"/>
      <c r="AC134" s="29"/>
      <c r="AD134" s="29"/>
      <c r="AE134" s="29"/>
      <c r="AT134" s="17" t="s">
        <v>114</v>
      </c>
      <c r="AU134" s="17" t="s">
        <v>78</v>
      </c>
    </row>
    <row r="135" spans="1:47" s="2" customFormat="1" ht="12">
      <c r="A135" s="29"/>
      <c r="B135" s="30"/>
      <c r="C135" s="29"/>
      <c r="D135" s="152" t="s">
        <v>148</v>
      </c>
      <c r="E135" s="29"/>
      <c r="F135" s="153" t="s">
        <v>269</v>
      </c>
      <c r="G135" s="29"/>
      <c r="H135" s="29"/>
      <c r="I135" s="29"/>
      <c r="J135" s="29"/>
      <c r="K135" s="29"/>
      <c r="L135" s="30"/>
      <c r="M135" s="134"/>
      <c r="N135" s="135"/>
      <c r="O135" s="54"/>
      <c r="P135" s="54"/>
      <c r="Q135" s="54"/>
      <c r="R135" s="54"/>
      <c r="S135" s="54"/>
      <c r="T135" s="55"/>
      <c r="U135" s="29"/>
      <c r="V135" s="29"/>
      <c r="W135" s="29"/>
      <c r="X135" s="29"/>
      <c r="Y135" s="29"/>
      <c r="Z135" s="29"/>
      <c r="AA135" s="29"/>
      <c r="AB135" s="29"/>
      <c r="AC135" s="29"/>
      <c r="AD135" s="29"/>
      <c r="AE135" s="29"/>
      <c r="AT135" s="17" t="s">
        <v>148</v>
      </c>
      <c r="AU135" s="17" t="s">
        <v>78</v>
      </c>
    </row>
    <row r="136" spans="2:51" s="12" customFormat="1" ht="12">
      <c r="B136" s="154"/>
      <c r="D136" s="132" t="s">
        <v>150</v>
      </c>
      <c r="E136" s="155" t="s">
        <v>1</v>
      </c>
      <c r="F136" s="156" t="s">
        <v>270</v>
      </c>
      <c r="H136" s="157">
        <v>234.257</v>
      </c>
      <c r="L136" s="154"/>
      <c r="M136" s="158"/>
      <c r="N136" s="159"/>
      <c r="O136" s="159"/>
      <c r="P136" s="159"/>
      <c r="Q136" s="159"/>
      <c r="R136" s="159"/>
      <c r="S136" s="159"/>
      <c r="T136" s="160"/>
      <c r="AT136" s="155" t="s">
        <v>150</v>
      </c>
      <c r="AU136" s="155" t="s">
        <v>78</v>
      </c>
      <c r="AV136" s="12" t="s">
        <v>78</v>
      </c>
      <c r="AW136" s="12" t="s">
        <v>26</v>
      </c>
      <c r="AX136" s="12" t="s">
        <v>76</v>
      </c>
      <c r="AY136" s="155" t="s">
        <v>108</v>
      </c>
    </row>
    <row r="137" spans="1:65" s="2" customFormat="1" ht="24.2" customHeight="1">
      <c r="A137" s="29"/>
      <c r="B137" s="118"/>
      <c r="C137" s="119" t="s">
        <v>271</v>
      </c>
      <c r="D137" s="119" t="s">
        <v>109</v>
      </c>
      <c r="E137" s="120" t="s">
        <v>272</v>
      </c>
      <c r="F137" s="121" t="s">
        <v>273</v>
      </c>
      <c r="G137" s="122" t="s">
        <v>190</v>
      </c>
      <c r="H137" s="123">
        <v>1171.285</v>
      </c>
      <c r="I137" s="124"/>
      <c r="J137" s="124">
        <f>ROUND(I137*H137,2)</f>
        <v>0</v>
      </c>
      <c r="K137" s="125"/>
      <c r="L137" s="30"/>
      <c r="M137" s="126" t="s">
        <v>1</v>
      </c>
      <c r="N137" s="127" t="s">
        <v>34</v>
      </c>
      <c r="O137" s="128">
        <v>0.005</v>
      </c>
      <c r="P137" s="128">
        <f>O137*H137</f>
        <v>5.856425000000001</v>
      </c>
      <c r="Q137" s="128">
        <v>0</v>
      </c>
      <c r="R137" s="128">
        <f>Q137*H137</f>
        <v>0</v>
      </c>
      <c r="S137" s="128">
        <v>0</v>
      </c>
      <c r="T137" s="129">
        <f>S137*H137</f>
        <v>0</v>
      </c>
      <c r="U137" s="29"/>
      <c r="V137" s="29"/>
      <c r="W137" s="29"/>
      <c r="X137" s="29"/>
      <c r="Y137" s="29"/>
      <c r="Z137" s="29"/>
      <c r="AA137" s="29"/>
      <c r="AB137" s="29"/>
      <c r="AC137" s="29"/>
      <c r="AD137" s="29"/>
      <c r="AE137" s="29"/>
      <c r="AR137" s="130" t="s">
        <v>122</v>
      </c>
      <c r="AT137" s="130" t="s">
        <v>109</v>
      </c>
      <c r="AU137" s="130" t="s">
        <v>78</v>
      </c>
      <c r="AY137" s="17" t="s">
        <v>108</v>
      </c>
      <c r="BE137" s="131">
        <f>IF(N137="základní",J137,0)</f>
        <v>0</v>
      </c>
      <c r="BF137" s="131">
        <f>IF(N137="snížená",J137,0)</f>
        <v>0</v>
      </c>
      <c r="BG137" s="131">
        <f>IF(N137="zákl. přenesená",J137,0)</f>
        <v>0</v>
      </c>
      <c r="BH137" s="131">
        <f>IF(N137="sníž. přenesená",J137,0)</f>
        <v>0</v>
      </c>
      <c r="BI137" s="131">
        <f>IF(N137="nulová",J137,0)</f>
        <v>0</v>
      </c>
      <c r="BJ137" s="17" t="s">
        <v>76</v>
      </c>
      <c r="BK137" s="131">
        <f>ROUND(I137*H137,2)</f>
        <v>0</v>
      </c>
      <c r="BL137" s="17" t="s">
        <v>122</v>
      </c>
      <c r="BM137" s="130" t="s">
        <v>274</v>
      </c>
    </row>
    <row r="138" spans="1:47" s="2" customFormat="1" ht="19.5">
      <c r="A138" s="29"/>
      <c r="B138" s="30"/>
      <c r="C138" s="29"/>
      <c r="D138" s="132" t="s">
        <v>114</v>
      </c>
      <c r="E138" s="29"/>
      <c r="F138" s="133" t="s">
        <v>275</v>
      </c>
      <c r="G138" s="29"/>
      <c r="H138" s="29"/>
      <c r="I138" s="29"/>
      <c r="J138" s="29"/>
      <c r="K138" s="29"/>
      <c r="L138" s="30"/>
      <c r="M138" s="134"/>
      <c r="N138" s="135"/>
      <c r="O138" s="54"/>
      <c r="P138" s="54"/>
      <c r="Q138" s="54"/>
      <c r="R138" s="54"/>
      <c r="S138" s="54"/>
      <c r="T138" s="55"/>
      <c r="U138" s="29"/>
      <c r="V138" s="29"/>
      <c r="W138" s="29"/>
      <c r="X138" s="29"/>
      <c r="Y138" s="29"/>
      <c r="Z138" s="29"/>
      <c r="AA138" s="29"/>
      <c r="AB138" s="29"/>
      <c r="AC138" s="29"/>
      <c r="AD138" s="29"/>
      <c r="AE138" s="29"/>
      <c r="AT138" s="17" t="s">
        <v>114</v>
      </c>
      <c r="AU138" s="17" t="s">
        <v>78</v>
      </c>
    </row>
    <row r="139" spans="1:47" s="2" customFormat="1" ht="12">
      <c r="A139" s="29"/>
      <c r="B139" s="30"/>
      <c r="C139" s="29"/>
      <c r="D139" s="152" t="s">
        <v>148</v>
      </c>
      <c r="E139" s="29"/>
      <c r="F139" s="153" t="s">
        <v>276</v>
      </c>
      <c r="G139" s="29"/>
      <c r="H139" s="29"/>
      <c r="I139" s="29"/>
      <c r="J139" s="29"/>
      <c r="K139" s="29"/>
      <c r="L139" s="30"/>
      <c r="M139" s="134"/>
      <c r="N139" s="135"/>
      <c r="O139" s="54"/>
      <c r="P139" s="54"/>
      <c r="Q139" s="54"/>
      <c r="R139" s="54"/>
      <c r="S139" s="54"/>
      <c r="T139" s="55"/>
      <c r="U139" s="29"/>
      <c r="V139" s="29"/>
      <c r="W139" s="29"/>
      <c r="X139" s="29"/>
      <c r="Y139" s="29"/>
      <c r="Z139" s="29"/>
      <c r="AA139" s="29"/>
      <c r="AB139" s="29"/>
      <c r="AC139" s="29"/>
      <c r="AD139" s="29"/>
      <c r="AE139" s="29"/>
      <c r="AT139" s="17" t="s">
        <v>148</v>
      </c>
      <c r="AU139" s="17" t="s">
        <v>78</v>
      </c>
    </row>
    <row r="140" spans="2:51" s="12" customFormat="1" ht="12">
      <c r="B140" s="154"/>
      <c r="D140" s="132" t="s">
        <v>150</v>
      </c>
      <c r="E140" s="155" t="s">
        <v>1</v>
      </c>
      <c r="F140" s="156" t="s">
        <v>277</v>
      </c>
      <c r="H140" s="157">
        <v>1171.285</v>
      </c>
      <c r="L140" s="154"/>
      <c r="M140" s="158"/>
      <c r="N140" s="159"/>
      <c r="O140" s="159"/>
      <c r="P140" s="159"/>
      <c r="Q140" s="159"/>
      <c r="R140" s="159"/>
      <c r="S140" s="159"/>
      <c r="T140" s="160"/>
      <c r="AT140" s="155" t="s">
        <v>150</v>
      </c>
      <c r="AU140" s="155" t="s">
        <v>78</v>
      </c>
      <c r="AV140" s="12" t="s">
        <v>78</v>
      </c>
      <c r="AW140" s="12" t="s">
        <v>26</v>
      </c>
      <c r="AX140" s="12" t="s">
        <v>76</v>
      </c>
      <c r="AY140" s="155" t="s">
        <v>108</v>
      </c>
    </row>
    <row r="141" spans="1:65" s="2" customFormat="1" ht="16.5" customHeight="1">
      <c r="A141" s="29"/>
      <c r="B141" s="118"/>
      <c r="C141" s="119" t="s">
        <v>278</v>
      </c>
      <c r="D141" s="119" t="s">
        <v>109</v>
      </c>
      <c r="E141" s="120" t="s">
        <v>279</v>
      </c>
      <c r="F141" s="121" t="s">
        <v>280</v>
      </c>
      <c r="G141" s="122" t="s">
        <v>190</v>
      </c>
      <c r="H141" s="123">
        <v>402.353</v>
      </c>
      <c r="I141" s="124"/>
      <c r="J141" s="124">
        <f>ROUND(I141*H141,2)</f>
        <v>0</v>
      </c>
      <c r="K141" s="125"/>
      <c r="L141" s="30"/>
      <c r="M141" s="126" t="s">
        <v>1</v>
      </c>
      <c r="N141" s="127" t="s">
        <v>34</v>
      </c>
      <c r="O141" s="128">
        <v>0.197</v>
      </c>
      <c r="P141" s="128">
        <f>O141*H141</f>
        <v>79.263541</v>
      </c>
      <c r="Q141" s="128">
        <v>0</v>
      </c>
      <c r="R141" s="128">
        <f>Q141*H141</f>
        <v>0</v>
      </c>
      <c r="S141" s="128">
        <v>0</v>
      </c>
      <c r="T141" s="129">
        <f>S141*H141</f>
        <v>0</v>
      </c>
      <c r="U141" s="29"/>
      <c r="V141" s="29"/>
      <c r="W141" s="29"/>
      <c r="X141" s="29"/>
      <c r="Y141" s="29"/>
      <c r="Z141" s="29"/>
      <c r="AA141" s="29"/>
      <c r="AB141" s="29"/>
      <c r="AC141" s="29"/>
      <c r="AD141" s="29"/>
      <c r="AE141" s="29"/>
      <c r="AR141" s="130" t="s">
        <v>122</v>
      </c>
      <c r="AT141" s="130" t="s">
        <v>109</v>
      </c>
      <c r="AU141" s="130" t="s">
        <v>78</v>
      </c>
      <c r="AY141" s="17" t="s">
        <v>108</v>
      </c>
      <c r="BE141" s="131">
        <f>IF(N141="základní",J141,0)</f>
        <v>0</v>
      </c>
      <c r="BF141" s="131">
        <f>IF(N141="snížená",J141,0)</f>
        <v>0</v>
      </c>
      <c r="BG141" s="131">
        <f>IF(N141="zákl. přenesená",J141,0)</f>
        <v>0</v>
      </c>
      <c r="BH141" s="131">
        <f>IF(N141="sníž. přenesená",J141,0)</f>
        <v>0</v>
      </c>
      <c r="BI141" s="131">
        <f>IF(N141="nulová",J141,0)</f>
        <v>0</v>
      </c>
      <c r="BJ141" s="17" t="s">
        <v>76</v>
      </c>
      <c r="BK141" s="131">
        <f>ROUND(I141*H141,2)</f>
        <v>0</v>
      </c>
      <c r="BL141" s="17" t="s">
        <v>122</v>
      </c>
      <c r="BM141" s="130" t="s">
        <v>281</v>
      </c>
    </row>
    <row r="142" spans="1:47" s="2" customFormat="1" ht="19.5">
      <c r="A142" s="29"/>
      <c r="B142" s="30"/>
      <c r="C142" s="29"/>
      <c r="D142" s="132" t="s">
        <v>114</v>
      </c>
      <c r="E142" s="29"/>
      <c r="F142" s="133" t="s">
        <v>282</v>
      </c>
      <c r="G142" s="29"/>
      <c r="H142" s="29"/>
      <c r="I142" s="29"/>
      <c r="J142" s="29"/>
      <c r="K142" s="29"/>
      <c r="L142" s="30"/>
      <c r="M142" s="134"/>
      <c r="N142" s="135"/>
      <c r="O142" s="54"/>
      <c r="P142" s="54"/>
      <c r="Q142" s="54"/>
      <c r="R142" s="54"/>
      <c r="S142" s="54"/>
      <c r="T142" s="55"/>
      <c r="U142" s="29"/>
      <c r="V142" s="29"/>
      <c r="W142" s="29"/>
      <c r="X142" s="29"/>
      <c r="Y142" s="29"/>
      <c r="Z142" s="29"/>
      <c r="AA142" s="29"/>
      <c r="AB142" s="29"/>
      <c r="AC142" s="29"/>
      <c r="AD142" s="29"/>
      <c r="AE142" s="29"/>
      <c r="AT142" s="17" t="s">
        <v>114</v>
      </c>
      <c r="AU142" s="17" t="s">
        <v>78</v>
      </c>
    </row>
    <row r="143" spans="1:47" s="2" customFormat="1" ht="12">
      <c r="A143" s="29"/>
      <c r="B143" s="30"/>
      <c r="C143" s="29"/>
      <c r="D143" s="152" t="s">
        <v>148</v>
      </c>
      <c r="E143" s="29"/>
      <c r="F143" s="153" t="s">
        <v>283</v>
      </c>
      <c r="G143" s="29"/>
      <c r="H143" s="29"/>
      <c r="I143" s="29"/>
      <c r="J143" s="29"/>
      <c r="K143" s="29"/>
      <c r="L143" s="30"/>
      <c r="M143" s="134"/>
      <c r="N143" s="135"/>
      <c r="O143" s="54"/>
      <c r="P143" s="54"/>
      <c r="Q143" s="54"/>
      <c r="R143" s="54"/>
      <c r="S143" s="54"/>
      <c r="T143" s="55"/>
      <c r="U143" s="29"/>
      <c r="V143" s="29"/>
      <c r="W143" s="29"/>
      <c r="X143" s="29"/>
      <c r="Y143" s="29"/>
      <c r="Z143" s="29"/>
      <c r="AA143" s="29"/>
      <c r="AB143" s="29"/>
      <c r="AC143" s="29"/>
      <c r="AD143" s="29"/>
      <c r="AE143" s="29"/>
      <c r="AT143" s="17" t="s">
        <v>148</v>
      </c>
      <c r="AU143" s="17" t="s">
        <v>78</v>
      </c>
    </row>
    <row r="144" spans="2:51" s="12" customFormat="1" ht="12">
      <c r="B144" s="154"/>
      <c r="D144" s="132" t="s">
        <v>150</v>
      </c>
      <c r="E144" s="155" t="s">
        <v>1</v>
      </c>
      <c r="F144" s="156" t="s">
        <v>262</v>
      </c>
      <c r="H144" s="157">
        <v>73.6</v>
      </c>
      <c r="L144" s="154"/>
      <c r="M144" s="158"/>
      <c r="N144" s="159"/>
      <c r="O144" s="159"/>
      <c r="P144" s="159"/>
      <c r="Q144" s="159"/>
      <c r="R144" s="159"/>
      <c r="S144" s="159"/>
      <c r="T144" s="160"/>
      <c r="AT144" s="155" t="s">
        <v>150</v>
      </c>
      <c r="AU144" s="155" t="s">
        <v>78</v>
      </c>
      <c r="AV144" s="12" t="s">
        <v>78</v>
      </c>
      <c r="AW144" s="12" t="s">
        <v>26</v>
      </c>
      <c r="AX144" s="12" t="s">
        <v>69</v>
      </c>
      <c r="AY144" s="155" t="s">
        <v>108</v>
      </c>
    </row>
    <row r="145" spans="2:51" s="12" customFormat="1" ht="12">
      <c r="B145" s="154"/>
      <c r="D145" s="132" t="s">
        <v>150</v>
      </c>
      <c r="E145" s="155" t="s">
        <v>1</v>
      </c>
      <c r="F145" s="156" t="s">
        <v>284</v>
      </c>
      <c r="H145" s="157">
        <v>14.5</v>
      </c>
      <c r="L145" s="154"/>
      <c r="M145" s="158"/>
      <c r="N145" s="159"/>
      <c r="O145" s="159"/>
      <c r="P145" s="159"/>
      <c r="Q145" s="159"/>
      <c r="R145" s="159"/>
      <c r="S145" s="159"/>
      <c r="T145" s="160"/>
      <c r="AT145" s="155" t="s">
        <v>150</v>
      </c>
      <c r="AU145" s="155" t="s">
        <v>78</v>
      </c>
      <c r="AV145" s="12" t="s">
        <v>78</v>
      </c>
      <c r="AW145" s="12" t="s">
        <v>26</v>
      </c>
      <c r="AX145" s="12" t="s">
        <v>69</v>
      </c>
      <c r="AY145" s="155" t="s">
        <v>108</v>
      </c>
    </row>
    <row r="146" spans="2:51" s="12" customFormat="1" ht="12">
      <c r="B146" s="154"/>
      <c r="D146" s="132" t="s">
        <v>150</v>
      </c>
      <c r="E146" s="155" t="s">
        <v>1</v>
      </c>
      <c r="F146" s="156" t="s">
        <v>285</v>
      </c>
      <c r="H146" s="157">
        <v>4.525</v>
      </c>
      <c r="L146" s="154"/>
      <c r="M146" s="158"/>
      <c r="N146" s="159"/>
      <c r="O146" s="159"/>
      <c r="P146" s="159"/>
      <c r="Q146" s="159"/>
      <c r="R146" s="159"/>
      <c r="S146" s="159"/>
      <c r="T146" s="160"/>
      <c r="AT146" s="155" t="s">
        <v>150</v>
      </c>
      <c r="AU146" s="155" t="s">
        <v>78</v>
      </c>
      <c r="AV146" s="12" t="s">
        <v>78</v>
      </c>
      <c r="AW146" s="12" t="s">
        <v>26</v>
      </c>
      <c r="AX146" s="12" t="s">
        <v>69</v>
      </c>
      <c r="AY146" s="155" t="s">
        <v>108</v>
      </c>
    </row>
    <row r="147" spans="2:51" s="12" customFormat="1" ht="12">
      <c r="B147" s="154"/>
      <c r="D147" s="132" t="s">
        <v>150</v>
      </c>
      <c r="E147" s="155" t="s">
        <v>1</v>
      </c>
      <c r="F147" s="156" t="s">
        <v>286</v>
      </c>
      <c r="H147" s="157">
        <v>79.364</v>
      </c>
      <c r="L147" s="154"/>
      <c r="M147" s="158"/>
      <c r="N147" s="159"/>
      <c r="O147" s="159"/>
      <c r="P147" s="159"/>
      <c r="Q147" s="159"/>
      <c r="R147" s="159"/>
      <c r="S147" s="159"/>
      <c r="T147" s="160"/>
      <c r="AT147" s="155" t="s">
        <v>150</v>
      </c>
      <c r="AU147" s="155" t="s">
        <v>78</v>
      </c>
      <c r="AV147" s="12" t="s">
        <v>78</v>
      </c>
      <c r="AW147" s="12" t="s">
        <v>26</v>
      </c>
      <c r="AX147" s="12" t="s">
        <v>69</v>
      </c>
      <c r="AY147" s="155" t="s">
        <v>108</v>
      </c>
    </row>
    <row r="148" spans="2:51" s="12" customFormat="1" ht="12">
      <c r="B148" s="154"/>
      <c r="D148" s="132" t="s">
        <v>150</v>
      </c>
      <c r="E148" s="155" t="s">
        <v>1</v>
      </c>
      <c r="F148" s="156" t="s">
        <v>287</v>
      </c>
      <c r="H148" s="157">
        <v>230.364</v>
      </c>
      <c r="L148" s="154"/>
      <c r="M148" s="158"/>
      <c r="N148" s="159"/>
      <c r="O148" s="159"/>
      <c r="P148" s="159"/>
      <c r="Q148" s="159"/>
      <c r="R148" s="159"/>
      <c r="S148" s="159"/>
      <c r="T148" s="160"/>
      <c r="AT148" s="155" t="s">
        <v>150</v>
      </c>
      <c r="AU148" s="155" t="s">
        <v>78</v>
      </c>
      <c r="AV148" s="12" t="s">
        <v>78</v>
      </c>
      <c r="AW148" s="12" t="s">
        <v>26</v>
      </c>
      <c r="AX148" s="12" t="s">
        <v>69</v>
      </c>
      <c r="AY148" s="155" t="s">
        <v>108</v>
      </c>
    </row>
    <row r="149" spans="2:51" s="13" customFormat="1" ht="12">
      <c r="B149" s="161"/>
      <c r="D149" s="132" t="s">
        <v>150</v>
      </c>
      <c r="E149" s="162" t="s">
        <v>1</v>
      </c>
      <c r="F149" s="163" t="s">
        <v>177</v>
      </c>
      <c r="H149" s="164">
        <v>402.353</v>
      </c>
      <c r="L149" s="161"/>
      <c r="M149" s="165"/>
      <c r="N149" s="166"/>
      <c r="O149" s="166"/>
      <c r="P149" s="166"/>
      <c r="Q149" s="166"/>
      <c r="R149" s="166"/>
      <c r="S149" s="166"/>
      <c r="T149" s="167"/>
      <c r="AT149" s="162" t="s">
        <v>150</v>
      </c>
      <c r="AU149" s="162" t="s">
        <v>78</v>
      </c>
      <c r="AV149" s="13" t="s">
        <v>122</v>
      </c>
      <c r="AW149" s="13" t="s">
        <v>26</v>
      </c>
      <c r="AX149" s="13" t="s">
        <v>76</v>
      </c>
      <c r="AY149" s="162" t="s">
        <v>108</v>
      </c>
    </row>
    <row r="150" spans="1:65" s="2" customFormat="1" ht="16.5" customHeight="1">
      <c r="A150" s="29"/>
      <c r="B150" s="118"/>
      <c r="C150" s="119" t="s">
        <v>288</v>
      </c>
      <c r="D150" s="119" t="s">
        <v>109</v>
      </c>
      <c r="E150" s="120" t="s">
        <v>289</v>
      </c>
      <c r="F150" s="121" t="s">
        <v>290</v>
      </c>
      <c r="G150" s="122" t="s">
        <v>190</v>
      </c>
      <c r="H150" s="123">
        <v>24.55</v>
      </c>
      <c r="I150" s="124"/>
      <c r="J150" s="124">
        <f>ROUND(I150*H150,2)</f>
        <v>0</v>
      </c>
      <c r="K150" s="125"/>
      <c r="L150" s="30"/>
      <c r="M150" s="126" t="s">
        <v>1</v>
      </c>
      <c r="N150" s="127" t="s">
        <v>34</v>
      </c>
      <c r="O150" s="128">
        <v>0.185</v>
      </c>
      <c r="P150" s="128">
        <f>O150*H150</f>
        <v>4.54175</v>
      </c>
      <c r="Q150" s="128">
        <v>0</v>
      </c>
      <c r="R150" s="128">
        <f>Q150*H150</f>
        <v>0</v>
      </c>
      <c r="S150" s="128">
        <v>0</v>
      </c>
      <c r="T150" s="129">
        <f>S150*H150</f>
        <v>0</v>
      </c>
      <c r="U150" s="29"/>
      <c r="V150" s="29"/>
      <c r="W150" s="29"/>
      <c r="X150" s="29"/>
      <c r="Y150" s="29"/>
      <c r="Z150" s="29"/>
      <c r="AA150" s="29"/>
      <c r="AB150" s="29"/>
      <c r="AC150" s="29"/>
      <c r="AD150" s="29"/>
      <c r="AE150" s="29"/>
      <c r="AR150" s="130" t="s">
        <v>122</v>
      </c>
      <c r="AT150" s="130" t="s">
        <v>109</v>
      </c>
      <c r="AU150" s="130" t="s">
        <v>78</v>
      </c>
      <c r="AY150" s="17" t="s">
        <v>108</v>
      </c>
      <c r="BE150" s="131">
        <f>IF(N150="základní",J150,0)</f>
        <v>0</v>
      </c>
      <c r="BF150" s="131">
        <f>IF(N150="snížená",J150,0)</f>
        <v>0</v>
      </c>
      <c r="BG150" s="131">
        <f>IF(N150="zákl. přenesená",J150,0)</f>
        <v>0</v>
      </c>
      <c r="BH150" s="131">
        <f>IF(N150="sníž. přenesená",J150,0)</f>
        <v>0</v>
      </c>
      <c r="BI150" s="131">
        <f>IF(N150="nulová",J150,0)</f>
        <v>0</v>
      </c>
      <c r="BJ150" s="17" t="s">
        <v>76</v>
      </c>
      <c r="BK150" s="131">
        <f>ROUND(I150*H150,2)</f>
        <v>0</v>
      </c>
      <c r="BL150" s="17" t="s">
        <v>122</v>
      </c>
      <c r="BM150" s="130" t="s">
        <v>291</v>
      </c>
    </row>
    <row r="151" spans="1:47" s="2" customFormat="1" ht="19.5">
      <c r="A151" s="29"/>
      <c r="B151" s="30"/>
      <c r="C151" s="29"/>
      <c r="D151" s="132" t="s">
        <v>114</v>
      </c>
      <c r="E151" s="29"/>
      <c r="F151" s="133" t="s">
        <v>292</v>
      </c>
      <c r="G151" s="29"/>
      <c r="H151" s="29"/>
      <c r="I151" s="29"/>
      <c r="J151" s="29"/>
      <c r="K151" s="29"/>
      <c r="L151" s="30"/>
      <c r="M151" s="134"/>
      <c r="N151" s="135"/>
      <c r="O151" s="54"/>
      <c r="P151" s="54"/>
      <c r="Q151" s="54"/>
      <c r="R151" s="54"/>
      <c r="S151" s="54"/>
      <c r="T151" s="55"/>
      <c r="U151" s="29"/>
      <c r="V151" s="29"/>
      <c r="W151" s="29"/>
      <c r="X151" s="29"/>
      <c r="Y151" s="29"/>
      <c r="Z151" s="29"/>
      <c r="AA151" s="29"/>
      <c r="AB151" s="29"/>
      <c r="AC151" s="29"/>
      <c r="AD151" s="29"/>
      <c r="AE151" s="29"/>
      <c r="AT151" s="17" t="s">
        <v>114</v>
      </c>
      <c r="AU151" s="17" t="s">
        <v>78</v>
      </c>
    </row>
    <row r="152" spans="1:47" s="2" customFormat="1" ht="12">
      <c r="A152" s="29"/>
      <c r="B152" s="30"/>
      <c r="C152" s="29"/>
      <c r="D152" s="152" t="s">
        <v>148</v>
      </c>
      <c r="E152" s="29"/>
      <c r="F152" s="153" t="s">
        <v>293</v>
      </c>
      <c r="G152" s="29"/>
      <c r="H152" s="29"/>
      <c r="I152" s="29"/>
      <c r="J152" s="29"/>
      <c r="K152" s="29"/>
      <c r="L152" s="30"/>
      <c r="M152" s="134"/>
      <c r="N152" s="135"/>
      <c r="O152" s="54"/>
      <c r="P152" s="54"/>
      <c r="Q152" s="54"/>
      <c r="R152" s="54"/>
      <c r="S152" s="54"/>
      <c r="T152" s="55"/>
      <c r="U152" s="29"/>
      <c r="V152" s="29"/>
      <c r="W152" s="29"/>
      <c r="X152" s="29"/>
      <c r="Y152" s="29"/>
      <c r="Z152" s="29"/>
      <c r="AA152" s="29"/>
      <c r="AB152" s="29"/>
      <c r="AC152" s="29"/>
      <c r="AD152" s="29"/>
      <c r="AE152" s="29"/>
      <c r="AT152" s="17" t="s">
        <v>148</v>
      </c>
      <c r="AU152" s="17" t="s">
        <v>78</v>
      </c>
    </row>
    <row r="153" spans="2:51" s="12" customFormat="1" ht="12">
      <c r="B153" s="154"/>
      <c r="D153" s="132" t="s">
        <v>150</v>
      </c>
      <c r="E153" s="155" t="s">
        <v>1</v>
      </c>
      <c r="F153" s="156" t="s">
        <v>294</v>
      </c>
      <c r="H153" s="157">
        <v>16.8</v>
      </c>
      <c r="L153" s="154"/>
      <c r="M153" s="158"/>
      <c r="N153" s="159"/>
      <c r="O153" s="159"/>
      <c r="P153" s="159"/>
      <c r="Q153" s="159"/>
      <c r="R153" s="159"/>
      <c r="S153" s="159"/>
      <c r="T153" s="160"/>
      <c r="AT153" s="155" t="s">
        <v>150</v>
      </c>
      <c r="AU153" s="155" t="s">
        <v>78</v>
      </c>
      <c r="AV153" s="12" t="s">
        <v>78</v>
      </c>
      <c r="AW153" s="12" t="s">
        <v>26</v>
      </c>
      <c r="AX153" s="12" t="s">
        <v>69</v>
      </c>
      <c r="AY153" s="155" t="s">
        <v>108</v>
      </c>
    </row>
    <row r="154" spans="2:51" s="12" customFormat="1" ht="12">
      <c r="B154" s="154"/>
      <c r="D154" s="132" t="s">
        <v>150</v>
      </c>
      <c r="E154" s="155" t="s">
        <v>1</v>
      </c>
      <c r="F154" s="156" t="s">
        <v>295</v>
      </c>
      <c r="H154" s="157">
        <v>7.75</v>
      </c>
      <c r="L154" s="154"/>
      <c r="M154" s="158"/>
      <c r="N154" s="159"/>
      <c r="O154" s="159"/>
      <c r="P154" s="159"/>
      <c r="Q154" s="159"/>
      <c r="R154" s="159"/>
      <c r="S154" s="159"/>
      <c r="T154" s="160"/>
      <c r="AT154" s="155" t="s">
        <v>150</v>
      </c>
      <c r="AU154" s="155" t="s">
        <v>78</v>
      </c>
      <c r="AV154" s="12" t="s">
        <v>78</v>
      </c>
      <c r="AW154" s="12" t="s">
        <v>26</v>
      </c>
      <c r="AX154" s="12" t="s">
        <v>69</v>
      </c>
      <c r="AY154" s="155" t="s">
        <v>108</v>
      </c>
    </row>
    <row r="155" spans="2:51" s="13" customFormat="1" ht="12">
      <c r="B155" s="161"/>
      <c r="D155" s="132" t="s">
        <v>150</v>
      </c>
      <c r="E155" s="162" t="s">
        <v>1</v>
      </c>
      <c r="F155" s="163" t="s">
        <v>177</v>
      </c>
      <c r="H155" s="164">
        <v>24.55</v>
      </c>
      <c r="L155" s="161"/>
      <c r="M155" s="165"/>
      <c r="N155" s="166"/>
      <c r="O155" s="166"/>
      <c r="P155" s="166"/>
      <c r="Q155" s="166"/>
      <c r="R155" s="166"/>
      <c r="S155" s="166"/>
      <c r="T155" s="167"/>
      <c r="AT155" s="162" t="s">
        <v>150</v>
      </c>
      <c r="AU155" s="162" t="s">
        <v>78</v>
      </c>
      <c r="AV155" s="13" t="s">
        <v>122</v>
      </c>
      <c r="AW155" s="13" t="s">
        <v>26</v>
      </c>
      <c r="AX155" s="13" t="s">
        <v>76</v>
      </c>
      <c r="AY155" s="162" t="s">
        <v>108</v>
      </c>
    </row>
    <row r="156" spans="1:65" s="2" customFormat="1" ht="16.5" customHeight="1">
      <c r="A156" s="29"/>
      <c r="B156" s="118"/>
      <c r="C156" s="119" t="s">
        <v>296</v>
      </c>
      <c r="D156" s="119" t="s">
        <v>109</v>
      </c>
      <c r="E156" s="120" t="s">
        <v>297</v>
      </c>
      <c r="F156" s="121" t="s">
        <v>298</v>
      </c>
      <c r="G156" s="122" t="s">
        <v>299</v>
      </c>
      <c r="H156" s="123">
        <v>468.514</v>
      </c>
      <c r="I156" s="124"/>
      <c r="J156" s="124">
        <f>ROUND(I156*H156,2)</f>
        <v>0</v>
      </c>
      <c r="K156" s="125"/>
      <c r="L156" s="30"/>
      <c r="M156" s="126" t="s">
        <v>1</v>
      </c>
      <c r="N156" s="127" t="s">
        <v>34</v>
      </c>
      <c r="O156" s="128">
        <v>0</v>
      </c>
      <c r="P156" s="128">
        <f>O156*H156</f>
        <v>0</v>
      </c>
      <c r="Q156" s="128">
        <v>0</v>
      </c>
      <c r="R156" s="128">
        <f>Q156*H156</f>
        <v>0</v>
      </c>
      <c r="S156" s="128">
        <v>0</v>
      </c>
      <c r="T156" s="129">
        <f>S156*H156</f>
        <v>0</v>
      </c>
      <c r="U156" s="29"/>
      <c r="V156" s="29"/>
      <c r="W156" s="29"/>
      <c r="X156" s="29"/>
      <c r="Y156" s="29"/>
      <c r="Z156" s="29"/>
      <c r="AA156" s="29"/>
      <c r="AB156" s="29"/>
      <c r="AC156" s="29"/>
      <c r="AD156" s="29"/>
      <c r="AE156" s="29"/>
      <c r="AR156" s="130" t="s">
        <v>122</v>
      </c>
      <c r="AT156" s="130" t="s">
        <v>109</v>
      </c>
      <c r="AU156" s="130" t="s">
        <v>78</v>
      </c>
      <c r="AY156" s="17" t="s">
        <v>108</v>
      </c>
      <c r="BE156" s="131">
        <f>IF(N156="základní",J156,0)</f>
        <v>0</v>
      </c>
      <c r="BF156" s="131">
        <f>IF(N156="snížená",J156,0)</f>
        <v>0</v>
      </c>
      <c r="BG156" s="131">
        <f>IF(N156="zákl. přenesená",J156,0)</f>
        <v>0</v>
      </c>
      <c r="BH156" s="131">
        <f>IF(N156="sníž. přenesená",J156,0)</f>
        <v>0</v>
      </c>
      <c r="BI156" s="131">
        <f>IF(N156="nulová",J156,0)</f>
        <v>0</v>
      </c>
      <c r="BJ156" s="17" t="s">
        <v>76</v>
      </c>
      <c r="BK156" s="131">
        <f>ROUND(I156*H156,2)</f>
        <v>0</v>
      </c>
      <c r="BL156" s="17" t="s">
        <v>122</v>
      </c>
      <c r="BM156" s="130" t="s">
        <v>300</v>
      </c>
    </row>
    <row r="157" spans="1:47" s="2" customFormat="1" ht="19.5">
      <c r="A157" s="29"/>
      <c r="B157" s="30"/>
      <c r="C157" s="29"/>
      <c r="D157" s="132" t="s">
        <v>114</v>
      </c>
      <c r="E157" s="29"/>
      <c r="F157" s="133" t="s">
        <v>301</v>
      </c>
      <c r="G157" s="29"/>
      <c r="H157" s="29"/>
      <c r="I157" s="29"/>
      <c r="J157" s="29"/>
      <c r="K157" s="29"/>
      <c r="L157" s="30"/>
      <c r="M157" s="134"/>
      <c r="N157" s="135"/>
      <c r="O157" s="54"/>
      <c r="P157" s="54"/>
      <c r="Q157" s="54"/>
      <c r="R157" s="54"/>
      <c r="S157" s="54"/>
      <c r="T157" s="55"/>
      <c r="U157" s="29"/>
      <c r="V157" s="29"/>
      <c r="W157" s="29"/>
      <c r="X157" s="29"/>
      <c r="Y157" s="29"/>
      <c r="Z157" s="29"/>
      <c r="AA157" s="29"/>
      <c r="AB157" s="29"/>
      <c r="AC157" s="29"/>
      <c r="AD157" s="29"/>
      <c r="AE157" s="29"/>
      <c r="AT157" s="17" t="s">
        <v>114</v>
      </c>
      <c r="AU157" s="17" t="s">
        <v>78</v>
      </c>
    </row>
    <row r="158" spans="1:47" s="2" customFormat="1" ht="12">
      <c r="A158" s="29"/>
      <c r="B158" s="30"/>
      <c r="C158" s="29"/>
      <c r="D158" s="152" t="s">
        <v>148</v>
      </c>
      <c r="E158" s="29"/>
      <c r="F158" s="153" t="s">
        <v>302</v>
      </c>
      <c r="G158" s="29"/>
      <c r="H158" s="29"/>
      <c r="I158" s="29"/>
      <c r="J158" s="29"/>
      <c r="K158" s="29"/>
      <c r="L158" s="30"/>
      <c r="M158" s="134"/>
      <c r="N158" s="135"/>
      <c r="O158" s="54"/>
      <c r="P158" s="54"/>
      <c r="Q158" s="54"/>
      <c r="R158" s="54"/>
      <c r="S158" s="54"/>
      <c r="T158" s="55"/>
      <c r="U158" s="29"/>
      <c r="V158" s="29"/>
      <c r="W158" s="29"/>
      <c r="X158" s="29"/>
      <c r="Y158" s="29"/>
      <c r="Z158" s="29"/>
      <c r="AA158" s="29"/>
      <c r="AB158" s="29"/>
      <c r="AC158" s="29"/>
      <c r="AD158" s="29"/>
      <c r="AE158" s="29"/>
      <c r="AT158" s="17" t="s">
        <v>148</v>
      </c>
      <c r="AU158" s="17" t="s">
        <v>78</v>
      </c>
    </row>
    <row r="159" spans="2:51" s="12" customFormat="1" ht="12">
      <c r="B159" s="154"/>
      <c r="D159" s="132" t="s">
        <v>150</v>
      </c>
      <c r="E159" s="155" t="s">
        <v>1</v>
      </c>
      <c r="F159" s="156" t="s">
        <v>303</v>
      </c>
      <c r="H159" s="157">
        <v>468.514</v>
      </c>
      <c r="L159" s="154"/>
      <c r="M159" s="158"/>
      <c r="N159" s="159"/>
      <c r="O159" s="159"/>
      <c r="P159" s="159"/>
      <c r="Q159" s="159"/>
      <c r="R159" s="159"/>
      <c r="S159" s="159"/>
      <c r="T159" s="160"/>
      <c r="AT159" s="155" t="s">
        <v>150</v>
      </c>
      <c r="AU159" s="155" t="s">
        <v>78</v>
      </c>
      <c r="AV159" s="12" t="s">
        <v>78</v>
      </c>
      <c r="AW159" s="12" t="s">
        <v>26</v>
      </c>
      <c r="AX159" s="12" t="s">
        <v>76</v>
      </c>
      <c r="AY159" s="155" t="s">
        <v>108</v>
      </c>
    </row>
    <row r="160" spans="1:65" s="2" customFormat="1" ht="16.5" customHeight="1">
      <c r="A160" s="29"/>
      <c r="B160" s="118"/>
      <c r="C160" s="119" t="s">
        <v>7</v>
      </c>
      <c r="D160" s="119" t="s">
        <v>109</v>
      </c>
      <c r="E160" s="120" t="s">
        <v>304</v>
      </c>
      <c r="F160" s="121" t="s">
        <v>305</v>
      </c>
      <c r="G160" s="122" t="s">
        <v>190</v>
      </c>
      <c r="H160" s="123">
        <v>4.2</v>
      </c>
      <c r="I160" s="124"/>
      <c r="J160" s="124">
        <f>ROUND(I160*H160,2)</f>
        <v>0</v>
      </c>
      <c r="K160" s="125"/>
      <c r="L160" s="30"/>
      <c r="M160" s="126" t="s">
        <v>1</v>
      </c>
      <c r="N160" s="127" t="s">
        <v>34</v>
      </c>
      <c r="O160" s="128">
        <v>0.299</v>
      </c>
      <c r="P160" s="128">
        <f>O160*H160</f>
        <v>1.2558</v>
      </c>
      <c r="Q160" s="128">
        <v>0</v>
      </c>
      <c r="R160" s="128">
        <f>Q160*H160</f>
        <v>0</v>
      </c>
      <c r="S160" s="128">
        <v>0</v>
      </c>
      <c r="T160" s="129">
        <f>S160*H160</f>
        <v>0</v>
      </c>
      <c r="U160" s="29"/>
      <c r="V160" s="29"/>
      <c r="W160" s="29"/>
      <c r="X160" s="29"/>
      <c r="Y160" s="29"/>
      <c r="Z160" s="29"/>
      <c r="AA160" s="29"/>
      <c r="AB160" s="29"/>
      <c r="AC160" s="29"/>
      <c r="AD160" s="29"/>
      <c r="AE160" s="29"/>
      <c r="AR160" s="130" t="s">
        <v>122</v>
      </c>
      <c r="AT160" s="130" t="s">
        <v>109</v>
      </c>
      <c r="AU160" s="130" t="s">
        <v>78</v>
      </c>
      <c r="AY160" s="17" t="s">
        <v>108</v>
      </c>
      <c r="BE160" s="131">
        <f>IF(N160="základní",J160,0)</f>
        <v>0</v>
      </c>
      <c r="BF160" s="131">
        <f>IF(N160="snížená",J160,0)</f>
        <v>0</v>
      </c>
      <c r="BG160" s="131">
        <f>IF(N160="zákl. přenesená",J160,0)</f>
        <v>0</v>
      </c>
      <c r="BH160" s="131">
        <f>IF(N160="sníž. přenesená",J160,0)</f>
        <v>0</v>
      </c>
      <c r="BI160" s="131">
        <f>IF(N160="nulová",J160,0)</f>
        <v>0</v>
      </c>
      <c r="BJ160" s="17" t="s">
        <v>76</v>
      </c>
      <c r="BK160" s="131">
        <f>ROUND(I160*H160,2)</f>
        <v>0</v>
      </c>
      <c r="BL160" s="17" t="s">
        <v>122</v>
      </c>
      <c r="BM160" s="130" t="s">
        <v>306</v>
      </c>
    </row>
    <row r="161" spans="1:47" s="2" customFormat="1" ht="19.5">
      <c r="A161" s="29"/>
      <c r="B161" s="30"/>
      <c r="C161" s="29"/>
      <c r="D161" s="132" t="s">
        <v>114</v>
      </c>
      <c r="E161" s="29"/>
      <c r="F161" s="133" t="s">
        <v>307</v>
      </c>
      <c r="G161" s="29"/>
      <c r="H161" s="29"/>
      <c r="I161" s="29"/>
      <c r="J161" s="29"/>
      <c r="K161" s="29"/>
      <c r="L161" s="30"/>
      <c r="M161" s="134"/>
      <c r="N161" s="135"/>
      <c r="O161" s="54"/>
      <c r="P161" s="54"/>
      <c r="Q161" s="54"/>
      <c r="R161" s="54"/>
      <c r="S161" s="54"/>
      <c r="T161" s="55"/>
      <c r="U161" s="29"/>
      <c r="V161" s="29"/>
      <c r="W161" s="29"/>
      <c r="X161" s="29"/>
      <c r="Y161" s="29"/>
      <c r="Z161" s="29"/>
      <c r="AA161" s="29"/>
      <c r="AB161" s="29"/>
      <c r="AC161" s="29"/>
      <c r="AD161" s="29"/>
      <c r="AE161" s="29"/>
      <c r="AT161" s="17" t="s">
        <v>114</v>
      </c>
      <c r="AU161" s="17" t="s">
        <v>78</v>
      </c>
    </row>
    <row r="162" spans="2:51" s="12" customFormat="1" ht="12">
      <c r="B162" s="154"/>
      <c r="D162" s="132" t="s">
        <v>150</v>
      </c>
      <c r="E162" s="155" t="s">
        <v>1</v>
      </c>
      <c r="F162" s="156" t="s">
        <v>308</v>
      </c>
      <c r="H162" s="157">
        <v>4.2</v>
      </c>
      <c r="L162" s="154"/>
      <c r="M162" s="158"/>
      <c r="N162" s="159"/>
      <c r="O162" s="159"/>
      <c r="P162" s="159"/>
      <c r="Q162" s="159"/>
      <c r="R162" s="159"/>
      <c r="S162" s="159"/>
      <c r="T162" s="160"/>
      <c r="AT162" s="155" t="s">
        <v>150</v>
      </c>
      <c r="AU162" s="155" t="s">
        <v>78</v>
      </c>
      <c r="AV162" s="12" t="s">
        <v>78</v>
      </c>
      <c r="AW162" s="12" t="s">
        <v>26</v>
      </c>
      <c r="AX162" s="12" t="s">
        <v>76</v>
      </c>
      <c r="AY162" s="155" t="s">
        <v>108</v>
      </c>
    </row>
    <row r="163" spans="2:51" s="14" customFormat="1" ht="12">
      <c r="B163" s="168"/>
      <c r="D163" s="132" t="s">
        <v>150</v>
      </c>
      <c r="E163" s="169" t="s">
        <v>1</v>
      </c>
      <c r="F163" s="170" t="s">
        <v>309</v>
      </c>
      <c r="H163" s="169" t="s">
        <v>1</v>
      </c>
      <c r="L163" s="168"/>
      <c r="M163" s="171"/>
      <c r="N163" s="172"/>
      <c r="O163" s="172"/>
      <c r="P163" s="172"/>
      <c r="Q163" s="172"/>
      <c r="R163" s="172"/>
      <c r="S163" s="172"/>
      <c r="T163" s="173"/>
      <c r="AT163" s="169" t="s">
        <v>150</v>
      </c>
      <c r="AU163" s="169" t="s">
        <v>78</v>
      </c>
      <c r="AV163" s="14" t="s">
        <v>76</v>
      </c>
      <c r="AW163" s="14" t="s">
        <v>26</v>
      </c>
      <c r="AX163" s="14" t="s">
        <v>69</v>
      </c>
      <c r="AY163" s="169" t="s">
        <v>108</v>
      </c>
    </row>
    <row r="164" spans="1:65" s="2" customFormat="1" ht="16.5" customHeight="1">
      <c r="A164" s="29"/>
      <c r="B164" s="118"/>
      <c r="C164" s="136" t="s">
        <v>310</v>
      </c>
      <c r="D164" s="136" t="s">
        <v>119</v>
      </c>
      <c r="E164" s="137" t="s">
        <v>311</v>
      </c>
      <c r="F164" s="138" t="s">
        <v>312</v>
      </c>
      <c r="G164" s="139" t="s">
        <v>1</v>
      </c>
      <c r="H164" s="140">
        <v>4.2</v>
      </c>
      <c r="I164" s="141"/>
      <c r="J164" s="141">
        <f>ROUND(I164*H164,2)</f>
        <v>0</v>
      </c>
      <c r="K164" s="142"/>
      <c r="L164" s="143"/>
      <c r="M164" s="144" t="s">
        <v>1</v>
      </c>
      <c r="N164" s="145" t="s">
        <v>34</v>
      </c>
      <c r="O164" s="128">
        <v>0</v>
      </c>
      <c r="P164" s="128">
        <f>O164*H164</f>
        <v>0</v>
      </c>
      <c r="Q164" s="128">
        <v>1</v>
      </c>
      <c r="R164" s="128">
        <f>Q164*H164</f>
        <v>4.2</v>
      </c>
      <c r="S164" s="128">
        <v>0</v>
      </c>
      <c r="T164" s="129">
        <f>S164*H164</f>
        <v>0</v>
      </c>
      <c r="U164" s="29"/>
      <c r="V164" s="29"/>
      <c r="W164" s="29"/>
      <c r="X164" s="29"/>
      <c r="Y164" s="29"/>
      <c r="Z164" s="29"/>
      <c r="AA164" s="29"/>
      <c r="AB164" s="29"/>
      <c r="AC164" s="29"/>
      <c r="AD164" s="29"/>
      <c r="AE164" s="29"/>
      <c r="AR164" s="130" t="s">
        <v>194</v>
      </c>
      <c r="AT164" s="130" t="s">
        <v>119</v>
      </c>
      <c r="AU164" s="130" t="s">
        <v>78</v>
      </c>
      <c r="AY164" s="17" t="s">
        <v>108</v>
      </c>
      <c r="BE164" s="131">
        <f>IF(N164="základní",J164,0)</f>
        <v>0</v>
      </c>
      <c r="BF164" s="131">
        <f>IF(N164="snížená",J164,0)</f>
        <v>0</v>
      </c>
      <c r="BG164" s="131">
        <f>IF(N164="zákl. přenesená",J164,0)</f>
        <v>0</v>
      </c>
      <c r="BH164" s="131">
        <f>IF(N164="sníž. přenesená",J164,0)</f>
        <v>0</v>
      </c>
      <c r="BI164" s="131">
        <f>IF(N164="nulová",J164,0)</f>
        <v>0</v>
      </c>
      <c r="BJ164" s="17" t="s">
        <v>76</v>
      </c>
      <c r="BK164" s="131">
        <f>ROUND(I164*H164,2)</f>
        <v>0</v>
      </c>
      <c r="BL164" s="17" t="s">
        <v>122</v>
      </c>
      <c r="BM164" s="130" t="s">
        <v>313</v>
      </c>
    </row>
    <row r="165" spans="1:65" s="2" customFormat="1" ht="16.5" customHeight="1">
      <c r="A165" s="29"/>
      <c r="B165" s="118"/>
      <c r="C165" s="119" t="s">
        <v>314</v>
      </c>
      <c r="D165" s="119" t="s">
        <v>109</v>
      </c>
      <c r="E165" s="120" t="s">
        <v>315</v>
      </c>
      <c r="F165" s="121" t="s">
        <v>316</v>
      </c>
      <c r="G165" s="122" t="s">
        <v>190</v>
      </c>
      <c r="H165" s="123">
        <v>15.132</v>
      </c>
      <c r="I165" s="124"/>
      <c r="J165" s="124">
        <f>ROUND(I165*H165,2)</f>
        <v>0</v>
      </c>
      <c r="K165" s="125"/>
      <c r="L165" s="30"/>
      <c r="M165" s="126" t="s">
        <v>1</v>
      </c>
      <c r="N165" s="127" t="s">
        <v>34</v>
      </c>
      <c r="O165" s="128">
        <v>0.299</v>
      </c>
      <c r="P165" s="128">
        <f>O165*H165</f>
        <v>4.524468</v>
      </c>
      <c r="Q165" s="128">
        <v>0</v>
      </c>
      <c r="R165" s="128">
        <f>Q165*H165</f>
        <v>0</v>
      </c>
      <c r="S165" s="128">
        <v>0</v>
      </c>
      <c r="T165" s="129">
        <f>S165*H165</f>
        <v>0</v>
      </c>
      <c r="U165" s="29"/>
      <c r="V165" s="29"/>
      <c r="W165" s="29"/>
      <c r="X165" s="29"/>
      <c r="Y165" s="29"/>
      <c r="Z165" s="29"/>
      <c r="AA165" s="29"/>
      <c r="AB165" s="29"/>
      <c r="AC165" s="29"/>
      <c r="AD165" s="29"/>
      <c r="AE165" s="29"/>
      <c r="AR165" s="130" t="s">
        <v>122</v>
      </c>
      <c r="AT165" s="130" t="s">
        <v>109</v>
      </c>
      <c r="AU165" s="130" t="s">
        <v>78</v>
      </c>
      <c r="AY165" s="17" t="s">
        <v>108</v>
      </c>
      <c r="BE165" s="131">
        <f>IF(N165="základní",J165,0)</f>
        <v>0</v>
      </c>
      <c r="BF165" s="131">
        <f>IF(N165="snížená",J165,0)</f>
        <v>0</v>
      </c>
      <c r="BG165" s="131">
        <f>IF(N165="zákl. přenesená",J165,0)</f>
        <v>0</v>
      </c>
      <c r="BH165" s="131">
        <f>IF(N165="sníž. přenesená",J165,0)</f>
        <v>0</v>
      </c>
      <c r="BI165" s="131">
        <f>IF(N165="nulová",J165,0)</f>
        <v>0</v>
      </c>
      <c r="BJ165" s="17" t="s">
        <v>76</v>
      </c>
      <c r="BK165" s="131">
        <f>ROUND(I165*H165,2)</f>
        <v>0</v>
      </c>
      <c r="BL165" s="17" t="s">
        <v>122</v>
      </c>
      <c r="BM165" s="130" t="s">
        <v>317</v>
      </c>
    </row>
    <row r="166" spans="1:47" s="2" customFormat="1" ht="19.5">
      <c r="A166" s="29"/>
      <c r="B166" s="30"/>
      <c r="C166" s="29"/>
      <c r="D166" s="132" t="s">
        <v>114</v>
      </c>
      <c r="E166" s="29"/>
      <c r="F166" s="133" t="s">
        <v>307</v>
      </c>
      <c r="G166" s="29"/>
      <c r="H166" s="29"/>
      <c r="I166" s="29"/>
      <c r="J166" s="29"/>
      <c r="K166" s="29"/>
      <c r="L166" s="30"/>
      <c r="M166" s="134"/>
      <c r="N166" s="135"/>
      <c r="O166" s="54"/>
      <c r="P166" s="54"/>
      <c r="Q166" s="54"/>
      <c r="R166" s="54"/>
      <c r="S166" s="54"/>
      <c r="T166" s="55"/>
      <c r="U166" s="29"/>
      <c r="V166" s="29"/>
      <c r="W166" s="29"/>
      <c r="X166" s="29"/>
      <c r="Y166" s="29"/>
      <c r="Z166" s="29"/>
      <c r="AA166" s="29"/>
      <c r="AB166" s="29"/>
      <c r="AC166" s="29"/>
      <c r="AD166" s="29"/>
      <c r="AE166" s="29"/>
      <c r="AT166" s="17" t="s">
        <v>114</v>
      </c>
      <c r="AU166" s="17" t="s">
        <v>78</v>
      </c>
    </row>
    <row r="167" spans="2:51" s="12" customFormat="1" ht="12">
      <c r="B167" s="154"/>
      <c r="D167" s="132" t="s">
        <v>150</v>
      </c>
      <c r="E167" s="155" t="s">
        <v>1</v>
      </c>
      <c r="F167" s="156" t="s">
        <v>318</v>
      </c>
      <c r="H167" s="157">
        <v>0.43</v>
      </c>
      <c r="L167" s="154"/>
      <c r="M167" s="158"/>
      <c r="N167" s="159"/>
      <c r="O167" s="159"/>
      <c r="P167" s="159"/>
      <c r="Q167" s="159"/>
      <c r="R167" s="159"/>
      <c r="S167" s="159"/>
      <c r="T167" s="160"/>
      <c r="AT167" s="155" t="s">
        <v>150</v>
      </c>
      <c r="AU167" s="155" t="s">
        <v>78</v>
      </c>
      <c r="AV167" s="12" t="s">
        <v>78</v>
      </c>
      <c r="AW167" s="12" t="s">
        <v>26</v>
      </c>
      <c r="AX167" s="12" t="s">
        <v>69</v>
      </c>
      <c r="AY167" s="155" t="s">
        <v>108</v>
      </c>
    </row>
    <row r="168" spans="2:51" s="12" customFormat="1" ht="12">
      <c r="B168" s="154"/>
      <c r="D168" s="132" t="s">
        <v>150</v>
      </c>
      <c r="E168" s="155" t="s">
        <v>1</v>
      </c>
      <c r="F168" s="156" t="s">
        <v>319</v>
      </c>
      <c r="H168" s="157">
        <v>0.802</v>
      </c>
      <c r="L168" s="154"/>
      <c r="M168" s="158"/>
      <c r="N168" s="159"/>
      <c r="O168" s="159"/>
      <c r="P168" s="159"/>
      <c r="Q168" s="159"/>
      <c r="R168" s="159"/>
      <c r="S168" s="159"/>
      <c r="T168" s="160"/>
      <c r="AT168" s="155" t="s">
        <v>150</v>
      </c>
      <c r="AU168" s="155" t="s">
        <v>78</v>
      </c>
      <c r="AV168" s="12" t="s">
        <v>78</v>
      </c>
      <c r="AW168" s="12" t="s">
        <v>26</v>
      </c>
      <c r="AX168" s="12" t="s">
        <v>69</v>
      </c>
      <c r="AY168" s="155" t="s">
        <v>108</v>
      </c>
    </row>
    <row r="169" spans="2:51" s="12" customFormat="1" ht="12">
      <c r="B169" s="154"/>
      <c r="D169" s="132" t="s">
        <v>150</v>
      </c>
      <c r="E169" s="155" t="s">
        <v>1</v>
      </c>
      <c r="F169" s="156" t="s">
        <v>320</v>
      </c>
      <c r="H169" s="157">
        <v>0.781</v>
      </c>
      <c r="L169" s="154"/>
      <c r="M169" s="158"/>
      <c r="N169" s="159"/>
      <c r="O169" s="159"/>
      <c r="P169" s="159"/>
      <c r="Q169" s="159"/>
      <c r="R169" s="159"/>
      <c r="S169" s="159"/>
      <c r="T169" s="160"/>
      <c r="AT169" s="155" t="s">
        <v>150</v>
      </c>
      <c r="AU169" s="155" t="s">
        <v>78</v>
      </c>
      <c r="AV169" s="12" t="s">
        <v>78</v>
      </c>
      <c r="AW169" s="12" t="s">
        <v>26</v>
      </c>
      <c r="AX169" s="12" t="s">
        <v>69</v>
      </c>
      <c r="AY169" s="155" t="s">
        <v>108</v>
      </c>
    </row>
    <row r="170" spans="2:51" s="12" customFormat="1" ht="12">
      <c r="B170" s="154"/>
      <c r="D170" s="132" t="s">
        <v>150</v>
      </c>
      <c r="E170" s="155" t="s">
        <v>1</v>
      </c>
      <c r="F170" s="156" t="s">
        <v>321</v>
      </c>
      <c r="H170" s="157">
        <v>1.102</v>
      </c>
      <c r="L170" s="154"/>
      <c r="M170" s="158"/>
      <c r="N170" s="159"/>
      <c r="O170" s="159"/>
      <c r="P170" s="159"/>
      <c r="Q170" s="159"/>
      <c r="R170" s="159"/>
      <c r="S170" s="159"/>
      <c r="T170" s="160"/>
      <c r="AT170" s="155" t="s">
        <v>150</v>
      </c>
      <c r="AU170" s="155" t="s">
        <v>78</v>
      </c>
      <c r="AV170" s="12" t="s">
        <v>78</v>
      </c>
      <c r="AW170" s="12" t="s">
        <v>26</v>
      </c>
      <c r="AX170" s="12" t="s">
        <v>69</v>
      </c>
      <c r="AY170" s="155" t="s">
        <v>108</v>
      </c>
    </row>
    <row r="171" spans="2:51" s="12" customFormat="1" ht="12">
      <c r="B171" s="154"/>
      <c r="D171" s="132" t="s">
        <v>150</v>
      </c>
      <c r="E171" s="155" t="s">
        <v>1</v>
      </c>
      <c r="F171" s="156" t="s">
        <v>322</v>
      </c>
      <c r="H171" s="157">
        <v>6.08</v>
      </c>
      <c r="L171" s="154"/>
      <c r="M171" s="158"/>
      <c r="N171" s="159"/>
      <c r="O171" s="159"/>
      <c r="P171" s="159"/>
      <c r="Q171" s="159"/>
      <c r="R171" s="159"/>
      <c r="S171" s="159"/>
      <c r="T171" s="160"/>
      <c r="AT171" s="155" t="s">
        <v>150</v>
      </c>
      <c r="AU171" s="155" t="s">
        <v>78</v>
      </c>
      <c r="AV171" s="12" t="s">
        <v>78</v>
      </c>
      <c r="AW171" s="12" t="s">
        <v>26</v>
      </c>
      <c r="AX171" s="12" t="s">
        <v>69</v>
      </c>
      <c r="AY171" s="155" t="s">
        <v>108</v>
      </c>
    </row>
    <row r="172" spans="2:51" s="12" customFormat="1" ht="12">
      <c r="B172" s="154"/>
      <c r="D172" s="132" t="s">
        <v>150</v>
      </c>
      <c r="E172" s="155" t="s">
        <v>1</v>
      </c>
      <c r="F172" s="156" t="s">
        <v>323</v>
      </c>
      <c r="H172" s="157">
        <v>0.374</v>
      </c>
      <c r="L172" s="154"/>
      <c r="M172" s="158"/>
      <c r="N172" s="159"/>
      <c r="O172" s="159"/>
      <c r="P172" s="159"/>
      <c r="Q172" s="159"/>
      <c r="R172" s="159"/>
      <c r="S172" s="159"/>
      <c r="T172" s="160"/>
      <c r="AT172" s="155" t="s">
        <v>150</v>
      </c>
      <c r="AU172" s="155" t="s">
        <v>78</v>
      </c>
      <c r="AV172" s="12" t="s">
        <v>78</v>
      </c>
      <c r="AW172" s="12" t="s">
        <v>26</v>
      </c>
      <c r="AX172" s="12" t="s">
        <v>69</v>
      </c>
      <c r="AY172" s="155" t="s">
        <v>108</v>
      </c>
    </row>
    <row r="173" spans="2:51" s="12" customFormat="1" ht="12">
      <c r="B173" s="154"/>
      <c r="D173" s="132" t="s">
        <v>150</v>
      </c>
      <c r="E173" s="155" t="s">
        <v>1</v>
      </c>
      <c r="F173" s="156" t="s">
        <v>324</v>
      </c>
      <c r="H173" s="157">
        <v>5.563</v>
      </c>
      <c r="L173" s="154"/>
      <c r="M173" s="158"/>
      <c r="N173" s="159"/>
      <c r="O173" s="159"/>
      <c r="P173" s="159"/>
      <c r="Q173" s="159"/>
      <c r="R173" s="159"/>
      <c r="S173" s="159"/>
      <c r="T173" s="160"/>
      <c r="AT173" s="155" t="s">
        <v>150</v>
      </c>
      <c r="AU173" s="155" t="s">
        <v>78</v>
      </c>
      <c r="AV173" s="12" t="s">
        <v>78</v>
      </c>
      <c r="AW173" s="12" t="s">
        <v>26</v>
      </c>
      <c r="AX173" s="12" t="s">
        <v>69</v>
      </c>
      <c r="AY173" s="155" t="s">
        <v>108</v>
      </c>
    </row>
    <row r="174" spans="2:51" s="13" customFormat="1" ht="12">
      <c r="B174" s="161"/>
      <c r="D174" s="132" t="s">
        <v>150</v>
      </c>
      <c r="E174" s="162" t="s">
        <v>1</v>
      </c>
      <c r="F174" s="163" t="s">
        <v>177</v>
      </c>
      <c r="H174" s="164">
        <v>15.132000000000001</v>
      </c>
      <c r="L174" s="161"/>
      <c r="M174" s="165"/>
      <c r="N174" s="166"/>
      <c r="O174" s="166"/>
      <c r="P174" s="166"/>
      <c r="Q174" s="166"/>
      <c r="R174" s="166"/>
      <c r="S174" s="166"/>
      <c r="T174" s="167"/>
      <c r="AT174" s="162" t="s">
        <v>150</v>
      </c>
      <c r="AU174" s="162" t="s">
        <v>78</v>
      </c>
      <c r="AV174" s="13" t="s">
        <v>122</v>
      </c>
      <c r="AW174" s="13" t="s">
        <v>26</v>
      </c>
      <c r="AX174" s="13" t="s">
        <v>76</v>
      </c>
      <c r="AY174" s="162" t="s">
        <v>108</v>
      </c>
    </row>
    <row r="175" spans="1:65" s="2" customFormat="1" ht="16.5" customHeight="1">
      <c r="A175" s="29"/>
      <c r="B175" s="118"/>
      <c r="C175" s="119" t="s">
        <v>325</v>
      </c>
      <c r="D175" s="119" t="s">
        <v>109</v>
      </c>
      <c r="E175" s="120" t="s">
        <v>326</v>
      </c>
      <c r="F175" s="121" t="s">
        <v>327</v>
      </c>
      <c r="G175" s="122" t="s">
        <v>190</v>
      </c>
      <c r="H175" s="123">
        <v>11.64</v>
      </c>
      <c r="I175" s="124"/>
      <c r="J175" s="124">
        <f>ROUND(I175*H175,2)</f>
        <v>0</v>
      </c>
      <c r="K175" s="125"/>
      <c r="L175" s="30"/>
      <c r="M175" s="126" t="s">
        <v>1</v>
      </c>
      <c r="N175" s="127" t="s">
        <v>34</v>
      </c>
      <c r="O175" s="128">
        <v>0.435</v>
      </c>
      <c r="P175" s="128">
        <f>O175*H175</f>
        <v>5.063400000000001</v>
      </c>
      <c r="Q175" s="128">
        <v>0</v>
      </c>
      <c r="R175" s="128">
        <f>Q175*H175</f>
        <v>0</v>
      </c>
      <c r="S175" s="128">
        <v>0</v>
      </c>
      <c r="T175" s="129">
        <f>S175*H175</f>
        <v>0</v>
      </c>
      <c r="U175" s="29"/>
      <c r="V175" s="29"/>
      <c r="W175" s="29"/>
      <c r="X175" s="29"/>
      <c r="Y175" s="29"/>
      <c r="Z175" s="29"/>
      <c r="AA175" s="29"/>
      <c r="AB175" s="29"/>
      <c r="AC175" s="29"/>
      <c r="AD175" s="29"/>
      <c r="AE175" s="29"/>
      <c r="AR175" s="130" t="s">
        <v>122</v>
      </c>
      <c r="AT175" s="130" t="s">
        <v>109</v>
      </c>
      <c r="AU175" s="130" t="s">
        <v>78</v>
      </c>
      <c r="AY175" s="17" t="s">
        <v>108</v>
      </c>
      <c r="BE175" s="131">
        <f>IF(N175="základní",J175,0)</f>
        <v>0</v>
      </c>
      <c r="BF175" s="131">
        <f>IF(N175="snížená",J175,0)</f>
        <v>0</v>
      </c>
      <c r="BG175" s="131">
        <f>IF(N175="zákl. přenesená",J175,0)</f>
        <v>0</v>
      </c>
      <c r="BH175" s="131">
        <f>IF(N175="sníž. přenesená",J175,0)</f>
        <v>0</v>
      </c>
      <c r="BI175" s="131">
        <f>IF(N175="nulová",J175,0)</f>
        <v>0</v>
      </c>
      <c r="BJ175" s="17" t="s">
        <v>76</v>
      </c>
      <c r="BK175" s="131">
        <f>ROUND(I175*H175,2)</f>
        <v>0</v>
      </c>
      <c r="BL175" s="17" t="s">
        <v>122</v>
      </c>
      <c r="BM175" s="130" t="s">
        <v>328</v>
      </c>
    </row>
    <row r="176" spans="1:47" s="2" customFormat="1" ht="19.5">
      <c r="A176" s="29"/>
      <c r="B176" s="30"/>
      <c r="C176" s="29"/>
      <c r="D176" s="132" t="s">
        <v>114</v>
      </c>
      <c r="E176" s="29"/>
      <c r="F176" s="133" t="s">
        <v>329</v>
      </c>
      <c r="G176" s="29"/>
      <c r="H176" s="29"/>
      <c r="I176" s="29"/>
      <c r="J176" s="29"/>
      <c r="K176" s="29"/>
      <c r="L176" s="30"/>
      <c r="M176" s="134"/>
      <c r="N176" s="135"/>
      <c r="O176" s="54"/>
      <c r="P176" s="54"/>
      <c r="Q176" s="54"/>
      <c r="R176" s="54"/>
      <c r="S176" s="54"/>
      <c r="T176" s="55"/>
      <c r="U176" s="29"/>
      <c r="V176" s="29"/>
      <c r="W176" s="29"/>
      <c r="X176" s="29"/>
      <c r="Y176" s="29"/>
      <c r="Z176" s="29"/>
      <c r="AA176" s="29"/>
      <c r="AB176" s="29"/>
      <c r="AC176" s="29"/>
      <c r="AD176" s="29"/>
      <c r="AE176" s="29"/>
      <c r="AT176" s="17" t="s">
        <v>114</v>
      </c>
      <c r="AU176" s="17" t="s">
        <v>78</v>
      </c>
    </row>
    <row r="177" spans="1:47" s="2" customFormat="1" ht="12">
      <c r="A177" s="29"/>
      <c r="B177" s="30"/>
      <c r="C177" s="29"/>
      <c r="D177" s="152" t="s">
        <v>148</v>
      </c>
      <c r="E177" s="29"/>
      <c r="F177" s="153" t="s">
        <v>330</v>
      </c>
      <c r="G177" s="29"/>
      <c r="H177" s="29"/>
      <c r="I177" s="29"/>
      <c r="J177" s="29"/>
      <c r="K177" s="29"/>
      <c r="L177" s="30"/>
      <c r="M177" s="134"/>
      <c r="N177" s="135"/>
      <c r="O177" s="54"/>
      <c r="P177" s="54"/>
      <c r="Q177" s="54"/>
      <c r="R177" s="54"/>
      <c r="S177" s="54"/>
      <c r="T177" s="55"/>
      <c r="U177" s="29"/>
      <c r="V177" s="29"/>
      <c r="W177" s="29"/>
      <c r="X177" s="29"/>
      <c r="Y177" s="29"/>
      <c r="Z177" s="29"/>
      <c r="AA177" s="29"/>
      <c r="AB177" s="29"/>
      <c r="AC177" s="29"/>
      <c r="AD177" s="29"/>
      <c r="AE177" s="29"/>
      <c r="AT177" s="17" t="s">
        <v>148</v>
      </c>
      <c r="AU177" s="17" t="s">
        <v>78</v>
      </c>
    </row>
    <row r="178" spans="2:51" s="12" customFormat="1" ht="12">
      <c r="B178" s="154"/>
      <c r="D178" s="132" t="s">
        <v>150</v>
      </c>
      <c r="E178" s="155" t="s">
        <v>1</v>
      </c>
      <c r="F178" s="156" t="s">
        <v>331</v>
      </c>
      <c r="H178" s="157">
        <v>11.64</v>
      </c>
      <c r="L178" s="154"/>
      <c r="M178" s="158"/>
      <c r="N178" s="159"/>
      <c r="O178" s="159"/>
      <c r="P178" s="159"/>
      <c r="Q178" s="159"/>
      <c r="R178" s="159"/>
      <c r="S178" s="159"/>
      <c r="T178" s="160"/>
      <c r="AT178" s="155" t="s">
        <v>150</v>
      </c>
      <c r="AU178" s="155" t="s">
        <v>78</v>
      </c>
      <c r="AV178" s="12" t="s">
        <v>78</v>
      </c>
      <c r="AW178" s="12" t="s">
        <v>26</v>
      </c>
      <c r="AX178" s="12" t="s">
        <v>69</v>
      </c>
      <c r="AY178" s="155" t="s">
        <v>108</v>
      </c>
    </row>
    <row r="179" spans="2:51" s="13" customFormat="1" ht="12">
      <c r="B179" s="161"/>
      <c r="D179" s="132" t="s">
        <v>150</v>
      </c>
      <c r="E179" s="162" t="s">
        <v>1</v>
      </c>
      <c r="F179" s="163" t="s">
        <v>177</v>
      </c>
      <c r="H179" s="164">
        <v>11.64</v>
      </c>
      <c r="L179" s="161"/>
      <c r="M179" s="165"/>
      <c r="N179" s="166"/>
      <c r="O179" s="166"/>
      <c r="P179" s="166"/>
      <c r="Q179" s="166"/>
      <c r="R179" s="166"/>
      <c r="S179" s="166"/>
      <c r="T179" s="167"/>
      <c r="AT179" s="162" t="s">
        <v>150</v>
      </c>
      <c r="AU179" s="162" t="s">
        <v>78</v>
      </c>
      <c r="AV179" s="13" t="s">
        <v>122</v>
      </c>
      <c r="AW179" s="13" t="s">
        <v>26</v>
      </c>
      <c r="AX179" s="13" t="s">
        <v>76</v>
      </c>
      <c r="AY179" s="162" t="s">
        <v>108</v>
      </c>
    </row>
    <row r="180" spans="1:65" s="2" customFormat="1" ht="16.5" customHeight="1">
      <c r="A180" s="29"/>
      <c r="B180" s="118"/>
      <c r="C180" s="136" t="s">
        <v>332</v>
      </c>
      <c r="D180" s="136" t="s">
        <v>119</v>
      </c>
      <c r="E180" s="137" t="s">
        <v>333</v>
      </c>
      <c r="F180" s="138" t="s">
        <v>334</v>
      </c>
      <c r="G180" s="139" t="s">
        <v>299</v>
      </c>
      <c r="H180" s="140">
        <v>23.28</v>
      </c>
      <c r="I180" s="141"/>
      <c r="J180" s="141">
        <f>ROUND(I180*H180,2)</f>
        <v>0</v>
      </c>
      <c r="K180" s="142"/>
      <c r="L180" s="143"/>
      <c r="M180" s="144" t="s">
        <v>1</v>
      </c>
      <c r="N180" s="145" t="s">
        <v>34</v>
      </c>
      <c r="O180" s="128">
        <v>0</v>
      </c>
      <c r="P180" s="128">
        <f>O180*H180</f>
        <v>0</v>
      </c>
      <c r="Q180" s="128">
        <v>1</v>
      </c>
      <c r="R180" s="128">
        <f>Q180*H180</f>
        <v>23.28</v>
      </c>
      <c r="S180" s="128">
        <v>0</v>
      </c>
      <c r="T180" s="129">
        <f>S180*H180</f>
        <v>0</v>
      </c>
      <c r="U180" s="29"/>
      <c r="V180" s="29"/>
      <c r="W180" s="29"/>
      <c r="X180" s="29"/>
      <c r="Y180" s="29"/>
      <c r="Z180" s="29"/>
      <c r="AA180" s="29"/>
      <c r="AB180" s="29"/>
      <c r="AC180" s="29"/>
      <c r="AD180" s="29"/>
      <c r="AE180" s="29"/>
      <c r="AR180" s="130" t="s">
        <v>194</v>
      </c>
      <c r="AT180" s="130" t="s">
        <v>119</v>
      </c>
      <c r="AU180" s="130" t="s">
        <v>78</v>
      </c>
      <c r="AY180" s="17" t="s">
        <v>108</v>
      </c>
      <c r="BE180" s="131">
        <f>IF(N180="základní",J180,0)</f>
        <v>0</v>
      </c>
      <c r="BF180" s="131">
        <f>IF(N180="snížená",J180,0)</f>
        <v>0</v>
      </c>
      <c r="BG180" s="131">
        <f>IF(N180="zákl. přenesená",J180,0)</f>
        <v>0</v>
      </c>
      <c r="BH180" s="131">
        <f>IF(N180="sníž. přenesená",J180,0)</f>
        <v>0</v>
      </c>
      <c r="BI180" s="131">
        <f>IF(N180="nulová",J180,0)</f>
        <v>0</v>
      </c>
      <c r="BJ180" s="17" t="s">
        <v>76</v>
      </c>
      <c r="BK180" s="131">
        <f>ROUND(I180*H180,2)</f>
        <v>0</v>
      </c>
      <c r="BL180" s="17" t="s">
        <v>122</v>
      </c>
      <c r="BM180" s="130" t="s">
        <v>335</v>
      </c>
    </row>
    <row r="181" spans="1:47" s="2" customFormat="1" ht="12">
      <c r="A181" s="29"/>
      <c r="B181" s="30"/>
      <c r="C181" s="29"/>
      <c r="D181" s="132" t="s">
        <v>114</v>
      </c>
      <c r="E181" s="29"/>
      <c r="F181" s="133" t="s">
        <v>334</v>
      </c>
      <c r="G181" s="29"/>
      <c r="H181" s="29"/>
      <c r="I181" s="29"/>
      <c r="J181" s="29"/>
      <c r="K181" s="29"/>
      <c r="L181" s="30"/>
      <c r="M181" s="134"/>
      <c r="N181" s="135"/>
      <c r="O181" s="54"/>
      <c r="P181" s="54"/>
      <c r="Q181" s="54"/>
      <c r="R181" s="54"/>
      <c r="S181" s="54"/>
      <c r="T181" s="55"/>
      <c r="U181" s="29"/>
      <c r="V181" s="29"/>
      <c r="W181" s="29"/>
      <c r="X181" s="29"/>
      <c r="Y181" s="29"/>
      <c r="Z181" s="29"/>
      <c r="AA181" s="29"/>
      <c r="AB181" s="29"/>
      <c r="AC181" s="29"/>
      <c r="AD181" s="29"/>
      <c r="AE181" s="29"/>
      <c r="AT181" s="17" t="s">
        <v>114</v>
      </c>
      <c r="AU181" s="17" t="s">
        <v>78</v>
      </c>
    </row>
    <row r="182" spans="2:51" s="12" customFormat="1" ht="12">
      <c r="B182" s="154"/>
      <c r="D182" s="132" t="s">
        <v>150</v>
      </c>
      <c r="F182" s="156" t="s">
        <v>336</v>
      </c>
      <c r="H182" s="157">
        <v>23.28</v>
      </c>
      <c r="L182" s="154"/>
      <c r="M182" s="158"/>
      <c r="N182" s="159"/>
      <c r="O182" s="159"/>
      <c r="P182" s="159"/>
      <c r="Q182" s="159"/>
      <c r="R182" s="159"/>
      <c r="S182" s="159"/>
      <c r="T182" s="160"/>
      <c r="AT182" s="155" t="s">
        <v>150</v>
      </c>
      <c r="AU182" s="155" t="s">
        <v>78</v>
      </c>
      <c r="AV182" s="12" t="s">
        <v>78</v>
      </c>
      <c r="AW182" s="12" t="s">
        <v>3</v>
      </c>
      <c r="AX182" s="12" t="s">
        <v>76</v>
      </c>
      <c r="AY182" s="155" t="s">
        <v>108</v>
      </c>
    </row>
    <row r="183" spans="1:65" s="2" customFormat="1" ht="21.75" customHeight="1">
      <c r="A183" s="29"/>
      <c r="B183" s="118"/>
      <c r="C183" s="119" t="s">
        <v>337</v>
      </c>
      <c r="D183" s="119" t="s">
        <v>109</v>
      </c>
      <c r="E183" s="120" t="s">
        <v>338</v>
      </c>
      <c r="F183" s="121" t="s">
        <v>339</v>
      </c>
      <c r="G183" s="122" t="s">
        <v>145</v>
      </c>
      <c r="H183" s="123">
        <v>140</v>
      </c>
      <c r="I183" s="124"/>
      <c r="J183" s="124">
        <f>ROUND(I183*H183,2)</f>
        <v>0</v>
      </c>
      <c r="K183" s="125"/>
      <c r="L183" s="30"/>
      <c r="M183" s="126" t="s">
        <v>1</v>
      </c>
      <c r="N183" s="127" t="s">
        <v>34</v>
      </c>
      <c r="O183" s="128">
        <v>0.09</v>
      </c>
      <c r="P183" s="128">
        <f>O183*H183</f>
        <v>12.6</v>
      </c>
      <c r="Q183" s="128">
        <v>0</v>
      </c>
      <c r="R183" s="128">
        <f>Q183*H183</f>
        <v>0</v>
      </c>
      <c r="S183" s="128">
        <v>0</v>
      </c>
      <c r="T183" s="129">
        <f>S183*H183</f>
        <v>0</v>
      </c>
      <c r="U183" s="29"/>
      <c r="V183" s="29"/>
      <c r="W183" s="29"/>
      <c r="X183" s="29"/>
      <c r="Y183" s="29"/>
      <c r="Z183" s="29"/>
      <c r="AA183" s="29"/>
      <c r="AB183" s="29"/>
      <c r="AC183" s="29"/>
      <c r="AD183" s="29"/>
      <c r="AE183" s="29"/>
      <c r="AR183" s="130" t="s">
        <v>122</v>
      </c>
      <c r="AT183" s="130" t="s">
        <v>109</v>
      </c>
      <c r="AU183" s="130" t="s">
        <v>78</v>
      </c>
      <c r="AY183" s="17" t="s">
        <v>108</v>
      </c>
      <c r="BE183" s="131">
        <f>IF(N183="základní",J183,0)</f>
        <v>0</v>
      </c>
      <c r="BF183" s="131">
        <f>IF(N183="snížená",J183,0)</f>
        <v>0</v>
      </c>
      <c r="BG183" s="131">
        <f>IF(N183="zákl. přenesená",J183,0)</f>
        <v>0</v>
      </c>
      <c r="BH183" s="131">
        <f>IF(N183="sníž. přenesená",J183,0)</f>
        <v>0</v>
      </c>
      <c r="BI183" s="131">
        <f>IF(N183="nulová",J183,0)</f>
        <v>0</v>
      </c>
      <c r="BJ183" s="17" t="s">
        <v>76</v>
      </c>
      <c r="BK183" s="131">
        <f>ROUND(I183*H183,2)</f>
        <v>0</v>
      </c>
      <c r="BL183" s="17" t="s">
        <v>122</v>
      </c>
      <c r="BM183" s="130" t="s">
        <v>340</v>
      </c>
    </row>
    <row r="184" spans="1:47" s="2" customFormat="1" ht="19.5">
      <c r="A184" s="29"/>
      <c r="B184" s="30"/>
      <c r="C184" s="29"/>
      <c r="D184" s="132" t="s">
        <v>114</v>
      </c>
      <c r="E184" s="29"/>
      <c r="F184" s="133" t="s">
        <v>341</v>
      </c>
      <c r="G184" s="29"/>
      <c r="H184" s="29"/>
      <c r="I184" s="29"/>
      <c r="J184" s="29"/>
      <c r="K184" s="29"/>
      <c r="L184" s="30"/>
      <c r="M184" s="134"/>
      <c r="N184" s="135"/>
      <c r="O184" s="54"/>
      <c r="P184" s="54"/>
      <c r="Q184" s="54"/>
      <c r="R184" s="54"/>
      <c r="S184" s="54"/>
      <c r="T184" s="55"/>
      <c r="U184" s="29"/>
      <c r="V184" s="29"/>
      <c r="W184" s="29"/>
      <c r="X184" s="29"/>
      <c r="Y184" s="29"/>
      <c r="Z184" s="29"/>
      <c r="AA184" s="29"/>
      <c r="AB184" s="29"/>
      <c r="AC184" s="29"/>
      <c r="AD184" s="29"/>
      <c r="AE184" s="29"/>
      <c r="AT184" s="17" t="s">
        <v>114</v>
      </c>
      <c r="AU184" s="17" t="s">
        <v>78</v>
      </c>
    </row>
    <row r="185" spans="1:65" s="2" customFormat="1" ht="16.5" customHeight="1">
      <c r="A185" s="29"/>
      <c r="B185" s="118"/>
      <c r="C185" s="119" t="s">
        <v>342</v>
      </c>
      <c r="D185" s="119" t="s">
        <v>109</v>
      </c>
      <c r="E185" s="120" t="s">
        <v>343</v>
      </c>
      <c r="F185" s="121" t="s">
        <v>344</v>
      </c>
      <c r="G185" s="122" t="s">
        <v>145</v>
      </c>
      <c r="H185" s="123">
        <v>140</v>
      </c>
      <c r="I185" s="124"/>
      <c r="J185" s="124">
        <f>ROUND(I185*H185,2)</f>
        <v>0</v>
      </c>
      <c r="K185" s="125"/>
      <c r="L185" s="30"/>
      <c r="M185" s="126" t="s">
        <v>1</v>
      </c>
      <c r="N185" s="127" t="s">
        <v>34</v>
      </c>
      <c r="O185" s="128">
        <v>0.012</v>
      </c>
      <c r="P185" s="128">
        <f>O185*H185</f>
        <v>1.68</v>
      </c>
      <c r="Q185" s="128">
        <v>0.00127</v>
      </c>
      <c r="R185" s="128">
        <f>Q185*H185</f>
        <v>0.1778</v>
      </c>
      <c r="S185" s="128">
        <v>0</v>
      </c>
      <c r="T185" s="129">
        <f>S185*H185</f>
        <v>0</v>
      </c>
      <c r="U185" s="29"/>
      <c r="V185" s="29"/>
      <c r="W185" s="29"/>
      <c r="X185" s="29"/>
      <c r="Y185" s="29"/>
      <c r="Z185" s="29"/>
      <c r="AA185" s="29"/>
      <c r="AB185" s="29"/>
      <c r="AC185" s="29"/>
      <c r="AD185" s="29"/>
      <c r="AE185" s="29"/>
      <c r="AR185" s="130" t="s">
        <v>122</v>
      </c>
      <c r="AT185" s="130" t="s">
        <v>109</v>
      </c>
      <c r="AU185" s="130" t="s">
        <v>78</v>
      </c>
      <c r="AY185" s="17" t="s">
        <v>108</v>
      </c>
      <c r="BE185" s="131">
        <f>IF(N185="základní",J185,0)</f>
        <v>0</v>
      </c>
      <c r="BF185" s="131">
        <f>IF(N185="snížená",J185,0)</f>
        <v>0</v>
      </c>
      <c r="BG185" s="131">
        <f>IF(N185="zákl. přenesená",J185,0)</f>
        <v>0</v>
      </c>
      <c r="BH185" s="131">
        <f>IF(N185="sníž. přenesená",J185,0)</f>
        <v>0</v>
      </c>
      <c r="BI185" s="131">
        <f>IF(N185="nulová",J185,0)</f>
        <v>0</v>
      </c>
      <c r="BJ185" s="17" t="s">
        <v>76</v>
      </c>
      <c r="BK185" s="131">
        <f>ROUND(I185*H185,2)</f>
        <v>0</v>
      </c>
      <c r="BL185" s="17" t="s">
        <v>122</v>
      </c>
      <c r="BM185" s="130" t="s">
        <v>345</v>
      </c>
    </row>
    <row r="186" spans="1:47" s="2" customFormat="1" ht="12">
      <c r="A186" s="29"/>
      <c r="B186" s="30"/>
      <c r="C186" s="29"/>
      <c r="D186" s="132" t="s">
        <v>114</v>
      </c>
      <c r="E186" s="29"/>
      <c r="F186" s="133" t="s">
        <v>346</v>
      </c>
      <c r="G186" s="29"/>
      <c r="H186" s="29"/>
      <c r="I186" s="29"/>
      <c r="J186" s="29"/>
      <c r="K186" s="29"/>
      <c r="L186" s="30"/>
      <c r="M186" s="134"/>
      <c r="N186" s="135"/>
      <c r="O186" s="54"/>
      <c r="P186" s="54"/>
      <c r="Q186" s="54"/>
      <c r="R186" s="54"/>
      <c r="S186" s="54"/>
      <c r="T186" s="55"/>
      <c r="U186" s="29"/>
      <c r="V186" s="29"/>
      <c r="W186" s="29"/>
      <c r="X186" s="29"/>
      <c r="Y186" s="29"/>
      <c r="Z186" s="29"/>
      <c r="AA186" s="29"/>
      <c r="AB186" s="29"/>
      <c r="AC186" s="29"/>
      <c r="AD186" s="29"/>
      <c r="AE186" s="29"/>
      <c r="AT186" s="17" t="s">
        <v>114</v>
      </c>
      <c r="AU186" s="17" t="s">
        <v>78</v>
      </c>
    </row>
    <row r="187" spans="1:65" s="2" customFormat="1" ht="16.5" customHeight="1">
      <c r="A187" s="29"/>
      <c r="B187" s="118"/>
      <c r="C187" s="136" t="s">
        <v>347</v>
      </c>
      <c r="D187" s="136" t="s">
        <v>119</v>
      </c>
      <c r="E187" s="137" t="s">
        <v>348</v>
      </c>
      <c r="F187" s="138" t="s">
        <v>349</v>
      </c>
      <c r="G187" s="139" t="s">
        <v>350</v>
      </c>
      <c r="H187" s="140">
        <v>7</v>
      </c>
      <c r="I187" s="141"/>
      <c r="J187" s="141">
        <f>ROUND(I187*H187,2)</f>
        <v>0</v>
      </c>
      <c r="K187" s="142"/>
      <c r="L187" s="143"/>
      <c r="M187" s="144" t="s">
        <v>1</v>
      </c>
      <c r="N187" s="145" t="s">
        <v>34</v>
      </c>
      <c r="O187" s="128">
        <v>0</v>
      </c>
      <c r="P187" s="128">
        <f>O187*H187</f>
        <v>0</v>
      </c>
      <c r="Q187" s="128">
        <v>0.001</v>
      </c>
      <c r="R187" s="128">
        <f>Q187*H187</f>
        <v>0.007</v>
      </c>
      <c r="S187" s="128">
        <v>0</v>
      </c>
      <c r="T187" s="129">
        <f>S187*H187</f>
        <v>0</v>
      </c>
      <c r="U187" s="29"/>
      <c r="V187" s="29"/>
      <c r="W187" s="29"/>
      <c r="X187" s="29"/>
      <c r="Y187" s="29"/>
      <c r="Z187" s="29"/>
      <c r="AA187" s="29"/>
      <c r="AB187" s="29"/>
      <c r="AC187" s="29"/>
      <c r="AD187" s="29"/>
      <c r="AE187" s="29"/>
      <c r="AR187" s="130" t="s">
        <v>194</v>
      </c>
      <c r="AT187" s="130" t="s">
        <v>119</v>
      </c>
      <c r="AU187" s="130" t="s">
        <v>78</v>
      </c>
      <c r="AY187" s="17" t="s">
        <v>108</v>
      </c>
      <c r="BE187" s="131">
        <f>IF(N187="základní",J187,0)</f>
        <v>0</v>
      </c>
      <c r="BF187" s="131">
        <f>IF(N187="snížená",J187,0)</f>
        <v>0</v>
      </c>
      <c r="BG187" s="131">
        <f>IF(N187="zákl. přenesená",J187,0)</f>
        <v>0</v>
      </c>
      <c r="BH187" s="131">
        <f>IF(N187="sníž. přenesená",J187,0)</f>
        <v>0</v>
      </c>
      <c r="BI187" s="131">
        <f>IF(N187="nulová",J187,0)</f>
        <v>0</v>
      </c>
      <c r="BJ187" s="17" t="s">
        <v>76</v>
      </c>
      <c r="BK187" s="131">
        <f>ROUND(I187*H187,2)</f>
        <v>0</v>
      </c>
      <c r="BL187" s="17" t="s">
        <v>122</v>
      </c>
      <c r="BM187" s="130" t="s">
        <v>351</v>
      </c>
    </row>
    <row r="188" spans="1:47" s="2" customFormat="1" ht="12">
      <c r="A188" s="29"/>
      <c r="B188" s="30"/>
      <c r="C188" s="29"/>
      <c r="D188" s="132" t="s">
        <v>114</v>
      </c>
      <c r="E188" s="29"/>
      <c r="F188" s="133" t="s">
        <v>349</v>
      </c>
      <c r="G188" s="29"/>
      <c r="H188" s="29"/>
      <c r="I188" s="29"/>
      <c r="J188" s="29"/>
      <c r="K188" s="29"/>
      <c r="L188" s="30"/>
      <c r="M188" s="134"/>
      <c r="N188" s="135"/>
      <c r="O188" s="54"/>
      <c r="P188" s="54"/>
      <c r="Q188" s="54"/>
      <c r="R188" s="54"/>
      <c r="S188" s="54"/>
      <c r="T188" s="55"/>
      <c r="U188" s="29"/>
      <c r="V188" s="29"/>
      <c r="W188" s="29"/>
      <c r="X188" s="29"/>
      <c r="Y188" s="29"/>
      <c r="Z188" s="29"/>
      <c r="AA188" s="29"/>
      <c r="AB188" s="29"/>
      <c r="AC188" s="29"/>
      <c r="AD188" s="29"/>
      <c r="AE188" s="29"/>
      <c r="AT188" s="17" t="s">
        <v>114</v>
      </c>
      <c r="AU188" s="17" t="s">
        <v>78</v>
      </c>
    </row>
    <row r="189" spans="2:51" s="12" customFormat="1" ht="12">
      <c r="B189" s="154"/>
      <c r="D189" s="132" t="s">
        <v>150</v>
      </c>
      <c r="E189" s="155" t="s">
        <v>1</v>
      </c>
      <c r="F189" s="156" t="s">
        <v>352</v>
      </c>
      <c r="H189" s="157">
        <v>7</v>
      </c>
      <c r="L189" s="154"/>
      <c r="M189" s="158"/>
      <c r="N189" s="159"/>
      <c r="O189" s="159"/>
      <c r="P189" s="159"/>
      <c r="Q189" s="159"/>
      <c r="R189" s="159"/>
      <c r="S189" s="159"/>
      <c r="T189" s="160"/>
      <c r="AT189" s="155" t="s">
        <v>150</v>
      </c>
      <c r="AU189" s="155" t="s">
        <v>78</v>
      </c>
      <c r="AV189" s="12" t="s">
        <v>78</v>
      </c>
      <c r="AW189" s="12" t="s">
        <v>26</v>
      </c>
      <c r="AX189" s="12" t="s">
        <v>76</v>
      </c>
      <c r="AY189" s="155" t="s">
        <v>108</v>
      </c>
    </row>
    <row r="190" spans="2:63" s="10" customFormat="1" ht="22.9" customHeight="1">
      <c r="B190" s="108"/>
      <c r="D190" s="109" t="s">
        <v>68</v>
      </c>
      <c r="E190" s="150" t="s">
        <v>78</v>
      </c>
      <c r="F190" s="150" t="s">
        <v>353</v>
      </c>
      <c r="J190" s="151">
        <f>BK190</f>
        <v>0</v>
      </c>
      <c r="L190" s="108"/>
      <c r="M190" s="112"/>
      <c r="N190" s="113"/>
      <c r="O190" s="113"/>
      <c r="P190" s="114">
        <f>SUM(P191:P210)</f>
        <v>82.377468</v>
      </c>
      <c r="Q190" s="113"/>
      <c r="R190" s="114">
        <f>SUM(R191:R210)</f>
        <v>11.5366643</v>
      </c>
      <c r="S190" s="113"/>
      <c r="T190" s="115">
        <f>SUM(T191:T210)</f>
        <v>0</v>
      </c>
      <c r="AR190" s="109" t="s">
        <v>76</v>
      </c>
      <c r="AT190" s="116" t="s">
        <v>68</v>
      </c>
      <c r="AU190" s="116" t="s">
        <v>76</v>
      </c>
      <c r="AY190" s="109" t="s">
        <v>108</v>
      </c>
      <c r="BK190" s="117">
        <f>SUM(BK191:BK210)</f>
        <v>0</v>
      </c>
    </row>
    <row r="191" spans="1:65" s="2" customFormat="1" ht="16.5" customHeight="1">
      <c r="A191" s="29"/>
      <c r="B191" s="118"/>
      <c r="C191" s="119" t="s">
        <v>354</v>
      </c>
      <c r="D191" s="119" t="s">
        <v>109</v>
      </c>
      <c r="E191" s="120" t="s">
        <v>355</v>
      </c>
      <c r="F191" s="121" t="s">
        <v>356</v>
      </c>
      <c r="G191" s="122" t="s">
        <v>190</v>
      </c>
      <c r="H191" s="123">
        <v>28.49</v>
      </c>
      <c r="I191" s="124"/>
      <c r="J191" s="124">
        <f>ROUND(I191*H191,2)</f>
        <v>0</v>
      </c>
      <c r="K191" s="125"/>
      <c r="L191" s="30"/>
      <c r="M191" s="126" t="s">
        <v>1</v>
      </c>
      <c r="N191" s="127" t="s">
        <v>34</v>
      </c>
      <c r="O191" s="128">
        <v>0.92</v>
      </c>
      <c r="P191" s="128">
        <f>O191*H191</f>
        <v>26.2108</v>
      </c>
      <c r="Q191" s="128">
        <v>0</v>
      </c>
      <c r="R191" s="128">
        <f>Q191*H191</f>
        <v>0</v>
      </c>
      <c r="S191" s="128">
        <v>0</v>
      </c>
      <c r="T191" s="129">
        <f>S191*H191</f>
        <v>0</v>
      </c>
      <c r="U191" s="29"/>
      <c r="V191" s="29"/>
      <c r="W191" s="29"/>
      <c r="X191" s="29"/>
      <c r="Y191" s="29"/>
      <c r="Z191" s="29"/>
      <c r="AA191" s="29"/>
      <c r="AB191" s="29"/>
      <c r="AC191" s="29"/>
      <c r="AD191" s="29"/>
      <c r="AE191" s="29"/>
      <c r="AR191" s="130" t="s">
        <v>122</v>
      </c>
      <c r="AT191" s="130" t="s">
        <v>109</v>
      </c>
      <c r="AU191" s="130" t="s">
        <v>78</v>
      </c>
      <c r="AY191" s="17" t="s">
        <v>108</v>
      </c>
      <c r="BE191" s="131">
        <f>IF(N191="základní",J191,0)</f>
        <v>0</v>
      </c>
      <c r="BF191" s="131">
        <f>IF(N191="snížená",J191,0)</f>
        <v>0</v>
      </c>
      <c r="BG191" s="131">
        <f>IF(N191="zákl. přenesená",J191,0)</f>
        <v>0</v>
      </c>
      <c r="BH191" s="131">
        <f>IF(N191="sníž. přenesená",J191,0)</f>
        <v>0</v>
      </c>
      <c r="BI191" s="131">
        <f>IF(N191="nulová",J191,0)</f>
        <v>0</v>
      </c>
      <c r="BJ191" s="17" t="s">
        <v>76</v>
      </c>
      <c r="BK191" s="131">
        <f>ROUND(I191*H191,2)</f>
        <v>0</v>
      </c>
      <c r="BL191" s="17" t="s">
        <v>122</v>
      </c>
      <c r="BM191" s="130" t="s">
        <v>357</v>
      </c>
    </row>
    <row r="192" spans="1:47" s="2" customFormat="1" ht="19.5">
      <c r="A192" s="29"/>
      <c r="B192" s="30"/>
      <c r="C192" s="29"/>
      <c r="D192" s="132" t="s">
        <v>114</v>
      </c>
      <c r="E192" s="29"/>
      <c r="F192" s="133" t="s">
        <v>358</v>
      </c>
      <c r="G192" s="29"/>
      <c r="H192" s="29"/>
      <c r="I192" s="29"/>
      <c r="J192" s="29"/>
      <c r="K192" s="29"/>
      <c r="L192" s="30"/>
      <c r="M192" s="134"/>
      <c r="N192" s="135"/>
      <c r="O192" s="54"/>
      <c r="P192" s="54"/>
      <c r="Q192" s="54"/>
      <c r="R192" s="54"/>
      <c r="S192" s="54"/>
      <c r="T192" s="55"/>
      <c r="U192" s="29"/>
      <c r="V192" s="29"/>
      <c r="W192" s="29"/>
      <c r="X192" s="29"/>
      <c r="Y192" s="29"/>
      <c r="Z192" s="29"/>
      <c r="AA192" s="29"/>
      <c r="AB192" s="29"/>
      <c r="AC192" s="29"/>
      <c r="AD192" s="29"/>
      <c r="AE192" s="29"/>
      <c r="AT192" s="17" t="s">
        <v>114</v>
      </c>
      <c r="AU192" s="17" t="s">
        <v>78</v>
      </c>
    </row>
    <row r="193" spans="2:51" s="12" customFormat="1" ht="12">
      <c r="B193" s="154"/>
      <c r="D193" s="132" t="s">
        <v>150</v>
      </c>
      <c r="E193" s="155" t="s">
        <v>1</v>
      </c>
      <c r="F193" s="156" t="s">
        <v>359</v>
      </c>
      <c r="H193" s="157">
        <v>28.49</v>
      </c>
      <c r="L193" s="154"/>
      <c r="M193" s="158"/>
      <c r="N193" s="159"/>
      <c r="O193" s="159"/>
      <c r="P193" s="159"/>
      <c r="Q193" s="159"/>
      <c r="R193" s="159"/>
      <c r="S193" s="159"/>
      <c r="T193" s="160"/>
      <c r="AT193" s="155" t="s">
        <v>150</v>
      </c>
      <c r="AU193" s="155" t="s">
        <v>78</v>
      </c>
      <c r="AV193" s="12" t="s">
        <v>78</v>
      </c>
      <c r="AW193" s="12" t="s">
        <v>26</v>
      </c>
      <c r="AX193" s="12" t="s">
        <v>76</v>
      </c>
      <c r="AY193" s="155" t="s">
        <v>108</v>
      </c>
    </row>
    <row r="194" spans="1:65" s="2" customFormat="1" ht="16.5" customHeight="1">
      <c r="A194" s="29"/>
      <c r="B194" s="118"/>
      <c r="C194" s="119" t="s">
        <v>360</v>
      </c>
      <c r="D194" s="119" t="s">
        <v>109</v>
      </c>
      <c r="E194" s="120" t="s">
        <v>361</v>
      </c>
      <c r="F194" s="121" t="s">
        <v>362</v>
      </c>
      <c r="G194" s="122" t="s">
        <v>145</v>
      </c>
      <c r="H194" s="123">
        <v>259</v>
      </c>
      <c r="I194" s="124"/>
      <c r="J194" s="124">
        <f>ROUND(I194*H194,2)</f>
        <v>0</v>
      </c>
      <c r="K194" s="125"/>
      <c r="L194" s="30"/>
      <c r="M194" s="126" t="s">
        <v>1</v>
      </c>
      <c r="N194" s="127" t="s">
        <v>34</v>
      </c>
      <c r="O194" s="128">
        <v>0.111</v>
      </c>
      <c r="P194" s="128">
        <f>O194*H194</f>
        <v>28.749</v>
      </c>
      <c r="Q194" s="128">
        <v>0.00027</v>
      </c>
      <c r="R194" s="128">
        <f>Q194*H194</f>
        <v>0.06993</v>
      </c>
      <c r="S194" s="128">
        <v>0</v>
      </c>
      <c r="T194" s="129">
        <f>S194*H194</f>
        <v>0</v>
      </c>
      <c r="U194" s="29"/>
      <c r="V194" s="29"/>
      <c r="W194" s="29"/>
      <c r="X194" s="29"/>
      <c r="Y194" s="29"/>
      <c r="Z194" s="29"/>
      <c r="AA194" s="29"/>
      <c r="AB194" s="29"/>
      <c r="AC194" s="29"/>
      <c r="AD194" s="29"/>
      <c r="AE194" s="29"/>
      <c r="AR194" s="130" t="s">
        <v>122</v>
      </c>
      <c r="AT194" s="130" t="s">
        <v>109</v>
      </c>
      <c r="AU194" s="130" t="s">
        <v>78</v>
      </c>
      <c r="AY194" s="17" t="s">
        <v>108</v>
      </c>
      <c r="BE194" s="131">
        <f>IF(N194="základní",J194,0)</f>
        <v>0</v>
      </c>
      <c r="BF194" s="131">
        <f>IF(N194="snížená",J194,0)</f>
        <v>0</v>
      </c>
      <c r="BG194" s="131">
        <f>IF(N194="zákl. přenesená",J194,0)</f>
        <v>0</v>
      </c>
      <c r="BH194" s="131">
        <f>IF(N194="sníž. přenesená",J194,0)</f>
        <v>0</v>
      </c>
      <c r="BI194" s="131">
        <f>IF(N194="nulová",J194,0)</f>
        <v>0</v>
      </c>
      <c r="BJ194" s="17" t="s">
        <v>76</v>
      </c>
      <c r="BK194" s="131">
        <f>ROUND(I194*H194,2)</f>
        <v>0</v>
      </c>
      <c r="BL194" s="17" t="s">
        <v>122</v>
      </c>
      <c r="BM194" s="130" t="s">
        <v>363</v>
      </c>
    </row>
    <row r="195" spans="1:47" s="2" customFormat="1" ht="19.5">
      <c r="A195" s="29"/>
      <c r="B195" s="30"/>
      <c r="C195" s="29"/>
      <c r="D195" s="132" t="s">
        <v>114</v>
      </c>
      <c r="E195" s="29"/>
      <c r="F195" s="133" t="s">
        <v>364</v>
      </c>
      <c r="G195" s="29"/>
      <c r="H195" s="29"/>
      <c r="I195" s="29"/>
      <c r="J195" s="29"/>
      <c r="K195" s="29"/>
      <c r="L195" s="30"/>
      <c r="M195" s="134"/>
      <c r="N195" s="135"/>
      <c r="O195" s="54"/>
      <c r="P195" s="54"/>
      <c r="Q195" s="54"/>
      <c r="R195" s="54"/>
      <c r="S195" s="54"/>
      <c r="T195" s="55"/>
      <c r="U195" s="29"/>
      <c r="V195" s="29"/>
      <c r="W195" s="29"/>
      <c r="X195" s="29"/>
      <c r="Y195" s="29"/>
      <c r="Z195" s="29"/>
      <c r="AA195" s="29"/>
      <c r="AB195" s="29"/>
      <c r="AC195" s="29"/>
      <c r="AD195" s="29"/>
      <c r="AE195" s="29"/>
      <c r="AT195" s="17" t="s">
        <v>114</v>
      </c>
      <c r="AU195" s="17" t="s">
        <v>78</v>
      </c>
    </row>
    <row r="196" spans="2:51" s="12" customFormat="1" ht="12">
      <c r="B196" s="154"/>
      <c r="D196" s="132" t="s">
        <v>150</v>
      </c>
      <c r="E196" s="155" t="s">
        <v>1</v>
      </c>
      <c r="F196" s="156" t="s">
        <v>365</v>
      </c>
      <c r="H196" s="157">
        <v>259</v>
      </c>
      <c r="L196" s="154"/>
      <c r="M196" s="158"/>
      <c r="N196" s="159"/>
      <c r="O196" s="159"/>
      <c r="P196" s="159"/>
      <c r="Q196" s="159"/>
      <c r="R196" s="159"/>
      <c r="S196" s="159"/>
      <c r="T196" s="160"/>
      <c r="AT196" s="155" t="s">
        <v>150</v>
      </c>
      <c r="AU196" s="155" t="s">
        <v>78</v>
      </c>
      <c r="AV196" s="12" t="s">
        <v>78</v>
      </c>
      <c r="AW196" s="12" t="s">
        <v>26</v>
      </c>
      <c r="AX196" s="12" t="s">
        <v>76</v>
      </c>
      <c r="AY196" s="155" t="s">
        <v>108</v>
      </c>
    </row>
    <row r="197" spans="1:65" s="2" customFormat="1" ht="16.5" customHeight="1">
      <c r="A197" s="29"/>
      <c r="B197" s="118"/>
      <c r="C197" s="136" t="s">
        <v>366</v>
      </c>
      <c r="D197" s="136" t="s">
        <v>119</v>
      </c>
      <c r="E197" s="137" t="s">
        <v>367</v>
      </c>
      <c r="F197" s="138" t="s">
        <v>368</v>
      </c>
      <c r="G197" s="139" t="s">
        <v>145</v>
      </c>
      <c r="H197" s="140">
        <v>271.95</v>
      </c>
      <c r="I197" s="141"/>
      <c r="J197" s="141">
        <f>ROUND(I197*H197,2)</f>
        <v>0</v>
      </c>
      <c r="K197" s="142"/>
      <c r="L197" s="143"/>
      <c r="M197" s="144" t="s">
        <v>1</v>
      </c>
      <c r="N197" s="145" t="s">
        <v>34</v>
      </c>
      <c r="O197" s="128">
        <v>0</v>
      </c>
      <c r="P197" s="128">
        <f>O197*H197</f>
        <v>0</v>
      </c>
      <c r="Q197" s="128">
        <v>0.00025</v>
      </c>
      <c r="R197" s="128">
        <f>Q197*H197</f>
        <v>0.06798749999999999</v>
      </c>
      <c r="S197" s="128">
        <v>0</v>
      </c>
      <c r="T197" s="129">
        <f>S197*H197</f>
        <v>0</v>
      </c>
      <c r="U197" s="29"/>
      <c r="V197" s="29"/>
      <c r="W197" s="29"/>
      <c r="X197" s="29"/>
      <c r="Y197" s="29"/>
      <c r="Z197" s="29"/>
      <c r="AA197" s="29"/>
      <c r="AB197" s="29"/>
      <c r="AC197" s="29"/>
      <c r="AD197" s="29"/>
      <c r="AE197" s="29"/>
      <c r="AR197" s="130" t="s">
        <v>194</v>
      </c>
      <c r="AT197" s="130" t="s">
        <v>119</v>
      </c>
      <c r="AU197" s="130" t="s">
        <v>78</v>
      </c>
      <c r="AY197" s="17" t="s">
        <v>108</v>
      </c>
      <c r="BE197" s="131">
        <f>IF(N197="základní",J197,0)</f>
        <v>0</v>
      </c>
      <c r="BF197" s="131">
        <f>IF(N197="snížená",J197,0)</f>
        <v>0</v>
      </c>
      <c r="BG197" s="131">
        <f>IF(N197="zákl. přenesená",J197,0)</f>
        <v>0</v>
      </c>
      <c r="BH197" s="131">
        <f>IF(N197="sníž. přenesená",J197,0)</f>
        <v>0</v>
      </c>
      <c r="BI197" s="131">
        <f>IF(N197="nulová",J197,0)</f>
        <v>0</v>
      </c>
      <c r="BJ197" s="17" t="s">
        <v>76</v>
      </c>
      <c r="BK197" s="131">
        <f>ROUND(I197*H197,2)</f>
        <v>0</v>
      </c>
      <c r="BL197" s="17" t="s">
        <v>122</v>
      </c>
      <c r="BM197" s="130" t="s">
        <v>369</v>
      </c>
    </row>
    <row r="198" spans="1:47" s="2" customFormat="1" ht="12">
      <c r="A198" s="29"/>
      <c r="B198" s="30"/>
      <c r="C198" s="29"/>
      <c r="D198" s="132" t="s">
        <v>114</v>
      </c>
      <c r="E198" s="29"/>
      <c r="F198" s="133" t="s">
        <v>368</v>
      </c>
      <c r="G198" s="29"/>
      <c r="H198" s="29"/>
      <c r="I198" s="29"/>
      <c r="J198" s="29"/>
      <c r="K198" s="29"/>
      <c r="L198" s="30"/>
      <c r="M198" s="134"/>
      <c r="N198" s="135"/>
      <c r="O198" s="54"/>
      <c r="P198" s="54"/>
      <c r="Q198" s="54"/>
      <c r="R198" s="54"/>
      <c r="S198" s="54"/>
      <c r="T198" s="55"/>
      <c r="U198" s="29"/>
      <c r="V198" s="29"/>
      <c r="W198" s="29"/>
      <c r="X198" s="29"/>
      <c r="Y198" s="29"/>
      <c r="Z198" s="29"/>
      <c r="AA198" s="29"/>
      <c r="AB198" s="29"/>
      <c r="AC198" s="29"/>
      <c r="AD198" s="29"/>
      <c r="AE198" s="29"/>
      <c r="AT198" s="17" t="s">
        <v>114</v>
      </c>
      <c r="AU198" s="17" t="s">
        <v>78</v>
      </c>
    </row>
    <row r="199" spans="2:51" s="12" customFormat="1" ht="12">
      <c r="B199" s="154"/>
      <c r="D199" s="132" t="s">
        <v>150</v>
      </c>
      <c r="F199" s="156" t="s">
        <v>370</v>
      </c>
      <c r="H199" s="157">
        <v>271.95</v>
      </c>
      <c r="L199" s="154"/>
      <c r="M199" s="158"/>
      <c r="N199" s="159"/>
      <c r="O199" s="159"/>
      <c r="P199" s="159"/>
      <c r="Q199" s="159"/>
      <c r="R199" s="159"/>
      <c r="S199" s="159"/>
      <c r="T199" s="160"/>
      <c r="AT199" s="155" t="s">
        <v>150</v>
      </c>
      <c r="AU199" s="155" t="s">
        <v>78</v>
      </c>
      <c r="AV199" s="12" t="s">
        <v>78</v>
      </c>
      <c r="AW199" s="12" t="s">
        <v>3</v>
      </c>
      <c r="AX199" s="12" t="s">
        <v>76</v>
      </c>
      <c r="AY199" s="155" t="s">
        <v>108</v>
      </c>
    </row>
    <row r="200" spans="1:65" s="2" customFormat="1" ht="16.5" customHeight="1">
      <c r="A200" s="29"/>
      <c r="B200" s="118"/>
      <c r="C200" s="119" t="s">
        <v>371</v>
      </c>
      <c r="D200" s="119" t="s">
        <v>109</v>
      </c>
      <c r="E200" s="120" t="s">
        <v>372</v>
      </c>
      <c r="F200" s="121" t="s">
        <v>373</v>
      </c>
      <c r="G200" s="122" t="s">
        <v>190</v>
      </c>
      <c r="H200" s="123">
        <v>5.828</v>
      </c>
      <c r="I200" s="124"/>
      <c r="J200" s="124">
        <f>ROUND(I200*H200,2)</f>
        <v>0</v>
      </c>
      <c r="K200" s="125"/>
      <c r="L200" s="30"/>
      <c r="M200" s="126" t="s">
        <v>1</v>
      </c>
      <c r="N200" s="127" t="s">
        <v>34</v>
      </c>
      <c r="O200" s="128">
        <v>1.231</v>
      </c>
      <c r="P200" s="128">
        <f>O200*H200</f>
        <v>7.1742680000000005</v>
      </c>
      <c r="Q200" s="128">
        <v>1.9205</v>
      </c>
      <c r="R200" s="128">
        <f>Q200*H200</f>
        <v>11.192674</v>
      </c>
      <c r="S200" s="128">
        <v>0</v>
      </c>
      <c r="T200" s="129">
        <f>S200*H200</f>
        <v>0</v>
      </c>
      <c r="U200" s="29"/>
      <c r="V200" s="29"/>
      <c r="W200" s="29"/>
      <c r="X200" s="29"/>
      <c r="Y200" s="29"/>
      <c r="Z200" s="29"/>
      <c r="AA200" s="29"/>
      <c r="AB200" s="29"/>
      <c r="AC200" s="29"/>
      <c r="AD200" s="29"/>
      <c r="AE200" s="29"/>
      <c r="AR200" s="130" t="s">
        <v>122</v>
      </c>
      <c r="AT200" s="130" t="s">
        <v>109</v>
      </c>
      <c r="AU200" s="130" t="s">
        <v>78</v>
      </c>
      <c r="AY200" s="17" t="s">
        <v>108</v>
      </c>
      <c r="BE200" s="131">
        <f>IF(N200="základní",J200,0)</f>
        <v>0</v>
      </c>
      <c r="BF200" s="131">
        <f>IF(N200="snížená",J200,0)</f>
        <v>0</v>
      </c>
      <c r="BG200" s="131">
        <f>IF(N200="zákl. přenesená",J200,0)</f>
        <v>0</v>
      </c>
      <c r="BH200" s="131">
        <f>IF(N200="sníž. přenesená",J200,0)</f>
        <v>0</v>
      </c>
      <c r="BI200" s="131">
        <f>IF(N200="nulová",J200,0)</f>
        <v>0</v>
      </c>
      <c r="BJ200" s="17" t="s">
        <v>76</v>
      </c>
      <c r="BK200" s="131">
        <f>ROUND(I200*H200,2)</f>
        <v>0</v>
      </c>
      <c r="BL200" s="17" t="s">
        <v>122</v>
      </c>
      <c r="BM200" s="130" t="s">
        <v>374</v>
      </c>
    </row>
    <row r="201" spans="1:47" s="2" customFormat="1" ht="12">
      <c r="A201" s="29"/>
      <c r="B201" s="30"/>
      <c r="C201" s="29"/>
      <c r="D201" s="132" t="s">
        <v>114</v>
      </c>
      <c r="E201" s="29"/>
      <c r="F201" s="133" t="s">
        <v>373</v>
      </c>
      <c r="G201" s="29"/>
      <c r="H201" s="29"/>
      <c r="I201" s="29"/>
      <c r="J201" s="29"/>
      <c r="K201" s="29"/>
      <c r="L201" s="30"/>
      <c r="M201" s="134"/>
      <c r="N201" s="135"/>
      <c r="O201" s="54"/>
      <c r="P201" s="54"/>
      <c r="Q201" s="54"/>
      <c r="R201" s="54"/>
      <c r="S201" s="54"/>
      <c r="T201" s="55"/>
      <c r="U201" s="29"/>
      <c r="V201" s="29"/>
      <c r="W201" s="29"/>
      <c r="X201" s="29"/>
      <c r="Y201" s="29"/>
      <c r="Z201" s="29"/>
      <c r="AA201" s="29"/>
      <c r="AB201" s="29"/>
      <c r="AC201" s="29"/>
      <c r="AD201" s="29"/>
      <c r="AE201" s="29"/>
      <c r="AT201" s="17" t="s">
        <v>114</v>
      </c>
      <c r="AU201" s="17" t="s">
        <v>78</v>
      </c>
    </row>
    <row r="202" spans="2:51" s="12" customFormat="1" ht="12">
      <c r="B202" s="154"/>
      <c r="D202" s="132" t="s">
        <v>150</v>
      </c>
      <c r="E202" s="155" t="s">
        <v>1</v>
      </c>
      <c r="F202" s="156" t="s">
        <v>375</v>
      </c>
      <c r="H202" s="157">
        <v>5.828</v>
      </c>
      <c r="L202" s="154"/>
      <c r="M202" s="158"/>
      <c r="N202" s="159"/>
      <c r="O202" s="159"/>
      <c r="P202" s="159"/>
      <c r="Q202" s="159"/>
      <c r="R202" s="159"/>
      <c r="S202" s="159"/>
      <c r="T202" s="160"/>
      <c r="AT202" s="155" t="s">
        <v>150</v>
      </c>
      <c r="AU202" s="155" t="s">
        <v>78</v>
      </c>
      <c r="AV202" s="12" t="s">
        <v>78</v>
      </c>
      <c r="AW202" s="12" t="s">
        <v>26</v>
      </c>
      <c r="AX202" s="12" t="s">
        <v>76</v>
      </c>
      <c r="AY202" s="155" t="s">
        <v>108</v>
      </c>
    </row>
    <row r="203" spans="1:65" s="2" customFormat="1" ht="16.5" customHeight="1">
      <c r="A203" s="29"/>
      <c r="B203" s="118"/>
      <c r="C203" s="119" t="s">
        <v>376</v>
      </c>
      <c r="D203" s="119" t="s">
        <v>109</v>
      </c>
      <c r="E203" s="120" t="s">
        <v>377</v>
      </c>
      <c r="F203" s="121" t="s">
        <v>378</v>
      </c>
      <c r="G203" s="122" t="s">
        <v>180</v>
      </c>
      <c r="H203" s="123">
        <v>129.5</v>
      </c>
      <c r="I203" s="124"/>
      <c r="J203" s="124">
        <f>ROUND(I203*H203,2)</f>
        <v>0</v>
      </c>
      <c r="K203" s="125"/>
      <c r="L203" s="30"/>
      <c r="M203" s="126" t="s">
        <v>1</v>
      </c>
      <c r="N203" s="127" t="s">
        <v>34</v>
      </c>
      <c r="O203" s="128">
        <v>0.045</v>
      </c>
      <c r="P203" s="128">
        <f>O203*H203</f>
        <v>5.8275</v>
      </c>
      <c r="Q203" s="128">
        <v>0.00049</v>
      </c>
      <c r="R203" s="128">
        <f>Q203*H203</f>
        <v>0.063455</v>
      </c>
      <c r="S203" s="128">
        <v>0</v>
      </c>
      <c r="T203" s="129">
        <f>S203*H203</f>
        <v>0</v>
      </c>
      <c r="U203" s="29"/>
      <c r="V203" s="29"/>
      <c r="W203" s="29"/>
      <c r="X203" s="29"/>
      <c r="Y203" s="29"/>
      <c r="Z203" s="29"/>
      <c r="AA203" s="29"/>
      <c r="AB203" s="29"/>
      <c r="AC203" s="29"/>
      <c r="AD203" s="29"/>
      <c r="AE203" s="29"/>
      <c r="AR203" s="130" t="s">
        <v>122</v>
      </c>
      <c r="AT203" s="130" t="s">
        <v>109</v>
      </c>
      <c r="AU203" s="130" t="s">
        <v>78</v>
      </c>
      <c r="AY203" s="17" t="s">
        <v>108</v>
      </c>
      <c r="BE203" s="131">
        <f>IF(N203="základní",J203,0)</f>
        <v>0</v>
      </c>
      <c r="BF203" s="131">
        <f>IF(N203="snížená",J203,0)</f>
        <v>0</v>
      </c>
      <c r="BG203" s="131">
        <f>IF(N203="zákl. přenesená",J203,0)</f>
        <v>0</v>
      </c>
      <c r="BH203" s="131">
        <f>IF(N203="sníž. přenesená",J203,0)</f>
        <v>0</v>
      </c>
      <c r="BI203" s="131">
        <f>IF(N203="nulová",J203,0)</f>
        <v>0</v>
      </c>
      <c r="BJ203" s="17" t="s">
        <v>76</v>
      </c>
      <c r="BK203" s="131">
        <f>ROUND(I203*H203,2)</f>
        <v>0</v>
      </c>
      <c r="BL203" s="17" t="s">
        <v>122</v>
      </c>
      <c r="BM203" s="130" t="s">
        <v>379</v>
      </c>
    </row>
    <row r="204" spans="2:51" s="12" customFormat="1" ht="12">
      <c r="B204" s="154"/>
      <c r="D204" s="132" t="s">
        <v>150</v>
      </c>
      <c r="E204" s="155" t="s">
        <v>1</v>
      </c>
      <c r="F204" s="156" t="s">
        <v>380</v>
      </c>
      <c r="H204" s="157">
        <v>129.5</v>
      </c>
      <c r="L204" s="154"/>
      <c r="M204" s="158"/>
      <c r="N204" s="159"/>
      <c r="O204" s="159"/>
      <c r="P204" s="159"/>
      <c r="Q204" s="159"/>
      <c r="R204" s="159"/>
      <c r="S204" s="159"/>
      <c r="T204" s="160"/>
      <c r="AT204" s="155" t="s">
        <v>150</v>
      </c>
      <c r="AU204" s="155" t="s">
        <v>78</v>
      </c>
      <c r="AV204" s="12" t="s">
        <v>78</v>
      </c>
      <c r="AW204" s="12" t="s">
        <v>26</v>
      </c>
      <c r="AX204" s="12" t="s">
        <v>76</v>
      </c>
      <c r="AY204" s="155" t="s">
        <v>108</v>
      </c>
    </row>
    <row r="205" spans="1:65" s="2" customFormat="1" ht="16.5" customHeight="1">
      <c r="A205" s="29"/>
      <c r="B205" s="118"/>
      <c r="C205" s="119" t="s">
        <v>381</v>
      </c>
      <c r="D205" s="119" t="s">
        <v>109</v>
      </c>
      <c r="E205" s="120" t="s">
        <v>382</v>
      </c>
      <c r="F205" s="121" t="s">
        <v>383</v>
      </c>
      <c r="G205" s="122" t="s">
        <v>145</v>
      </c>
      <c r="H205" s="123">
        <v>248.55</v>
      </c>
      <c r="I205" s="124"/>
      <c r="J205" s="124">
        <f>ROUND(I205*H205,2)</f>
        <v>0</v>
      </c>
      <c r="K205" s="125"/>
      <c r="L205" s="30"/>
      <c r="M205" s="126" t="s">
        <v>1</v>
      </c>
      <c r="N205" s="127" t="s">
        <v>34</v>
      </c>
      <c r="O205" s="128">
        <v>0.058</v>
      </c>
      <c r="P205" s="128">
        <f>O205*H205</f>
        <v>14.4159</v>
      </c>
      <c r="Q205" s="128">
        <v>0.0001</v>
      </c>
      <c r="R205" s="128">
        <f>Q205*H205</f>
        <v>0.024855000000000002</v>
      </c>
      <c r="S205" s="128">
        <v>0</v>
      </c>
      <c r="T205" s="129">
        <f>S205*H205</f>
        <v>0</v>
      </c>
      <c r="U205" s="29"/>
      <c r="V205" s="29"/>
      <c r="W205" s="29"/>
      <c r="X205" s="29"/>
      <c r="Y205" s="29"/>
      <c r="Z205" s="29"/>
      <c r="AA205" s="29"/>
      <c r="AB205" s="29"/>
      <c r="AC205" s="29"/>
      <c r="AD205" s="29"/>
      <c r="AE205" s="29"/>
      <c r="AR205" s="130" t="s">
        <v>122</v>
      </c>
      <c r="AT205" s="130" t="s">
        <v>109</v>
      </c>
      <c r="AU205" s="130" t="s">
        <v>78</v>
      </c>
      <c r="AY205" s="17" t="s">
        <v>108</v>
      </c>
      <c r="BE205" s="131">
        <f>IF(N205="základní",J205,0)</f>
        <v>0</v>
      </c>
      <c r="BF205" s="131">
        <f>IF(N205="snížená",J205,0)</f>
        <v>0</v>
      </c>
      <c r="BG205" s="131">
        <f>IF(N205="zákl. přenesená",J205,0)</f>
        <v>0</v>
      </c>
      <c r="BH205" s="131">
        <f>IF(N205="sníž. přenesená",J205,0)</f>
        <v>0</v>
      </c>
      <c r="BI205" s="131">
        <f>IF(N205="nulová",J205,0)</f>
        <v>0</v>
      </c>
      <c r="BJ205" s="17" t="s">
        <v>76</v>
      </c>
      <c r="BK205" s="131">
        <f>ROUND(I205*H205,2)</f>
        <v>0</v>
      </c>
      <c r="BL205" s="17" t="s">
        <v>122</v>
      </c>
      <c r="BM205" s="130" t="s">
        <v>384</v>
      </c>
    </row>
    <row r="206" spans="1:47" s="2" customFormat="1" ht="19.5">
      <c r="A206" s="29"/>
      <c r="B206" s="30"/>
      <c r="C206" s="29"/>
      <c r="D206" s="132" t="s">
        <v>114</v>
      </c>
      <c r="E206" s="29"/>
      <c r="F206" s="133" t="s">
        <v>385</v>
      </c>
      <c r="G206" s="29"/>
      <c r="H206" s="29"/>
      <c r="I206" s="29"/>
      <c r="J206" s="29"/>
      <c r="K206" s="29"/>
      <c r="L206" s="30"/>
      <c r="M206" s="134"/>
      <c r="N206" s="135"/>
      <c r="O206" s="54"/>
      <c r="P206" s="54"/>
      <c r="Q206" s="54"/>
      <c r="R206" s="54"/>
      <c r="S206" s="54"/>
      <c r="T206" s="55"/>
      <c r="U206" s="29"/>
      <c r="V206" s="29"/>
      <c r="W206" s="29"/>
      <c r="X206" s="29"/>
      <c r="Y206" s="29"/>
      <c r="Z206" s="29"/>
      <c r="AA206" s="29"/>
      <c r="AB206" s="29"/>
      <c r="AC206" s="29"/>
      <c r="AD206" s="29"/>
      <c r="AE206" s="29"/>
      <c r="AT206" s="17" t="s">
        <v>114</v>
      </c>
      <c r="AU206" s="17" t="s">
        <v>78</v>
      </c>
    </row>
    <row r="207" spans="1:47" s="2" customFormat="1" ht="12">
      <c r="A207" s="29"/>
      <c r="B207" s="30"/>
      <c r="C207" s="29"/>
      <c r="D207" s="152" t="s">
        <v>148</v>
      </c>
      <c r="E207" s="29"/>
      <c r="F207" s="153" t="s">
        <v>386</v>
      </c>
      <c r="G207" s="29"/>
      <c r="H207" s="29"/>
      <c r="I207" s="29"/>
      <c r="J207" s="29"/>
      <c r="K207" s="29"/>
      <c r="L207" s="30"/>
      <c r="M207" s="134"/>
      <c r="N207" s="135"/>
      <c r="O207" s="54"/>
      <c r="P207" s="54"/>
      <c r="Q207" s="54"/>
      <c r="R207" s="54"/>
      <c r="S207" s="54"/>
      <c r="T207" s="55"/>
      <c r="U207" s="29"/>
      <c r="V207" s="29"/>
      <c r="W207" s="29"/>
      <c r="X207" s="29"/>
      <c r="Y207" s="29"/>
      <c r="Z207" s="29"/>
      <c r="AA207" s="29"/>
      <c r="AB207" s="29"/>
      <c r="AC207" s="29"/>
      <c r="AD207" s="29"/>
      <c r="AE207" s="29"/>
      <c r="AT207" s="17" t="s">
        <v>148</v>
      </c>
      <c r="AU207" s="17" t="s">
        <v>78</v>
      </c>
    </row>
    <row r="208" spans="1:65" s="2" customFormat="1" ht="16.5" customHeight="1">
      <c r="A208" s="29"/>
      <c r="B208" s="118"/>
      <c r="C208" s="136" t="s">
        <v>387</v>
      </c>
      <c r="D208" s="136" t="s">
        <v>119</v>
      </c>
      <c r="E208" s="137" t="s">
        <v>388</v>
      </c>
      <c r="F208" s="138" t="s">
        <v>389</v>
      </c>
      <c r="G208" s="139" t="s">
        <v>145</v>
      </c>
      <c r="H208" s="140">
        <v>294.407</v>
      </c>
      <c r="I208" s="141"/>
      <c r="J208" s="141">
        <f>ROUND(I208*H208,2)</f>
        <v>0</v>
      </c>
      <c r="K208" s="142"/>
      <c r="L208" s="143"/>
      <c r="M208" s="144" t="s">
        <v>1</v>
      </c>
      <c r="N208" s="145" t="s">
        <v>34</v>
      </c>
      <c r="O208" s="128">
        <v>0</v>
      </c>
      <c r="P208" s="128">
        <f>O208*H208</f>
        <v>0</v>
      </c>
      <c r="Q208" s="128">
        <v>0.0004</v>
      </c>
      <c r="R208" s="128">
        <f>Q208*H208</f>
        <v>0.1177628</v>
      </c>
      <c r="S208" s="128">
        <v>0</v>
      </c>
      <c r="T208" s="129">
        <f>S208*H208</f>
        <v>0</v>
      </c>
      <c r="U208" s="29"/>
      <c r="V208" s="29"/>
      <c r="W208" s="29"/>
      <c r="X208" s="29"/>
      <c r="Y208" s="29"/>
      <c r="Z208" s="29"/>
      <c r="AA208" s="29"/>
      <c r="AB208" s="29"/>
      <c r="AC208" s="29"/>
      <c r="AD208" s="29"/>
      <c r="AE208" s="29"/>
      <c r="AR208" s="130" t="s">
        <v>194</v>
      </c>
      <c r="AT208" s="130" t="s">
        <v>119</v>
      </c>
      <c r="AU208" s="130" t="s">
        <v>78</v>
      </c>
      <c r="AY208" s="17" t="s">
        <v>108</v>
      </c>
      <c r="BE208" s="131">
        <f>IF(N208="základní",J208,0)</f>
        <v>0</v>
      </c>
      <c r="BF208" s="131">
        <f>IF(N208="snížená",J208,0)</f>
        <v>0</v>
      </c>
      <c r="BG208" s="131">
        <f>IF(N208="zákl. přenesená",J208,0)</f>
        <v>0</v>
      </c>
      <c r="BH208" s="131">
        <f>IF(N208="sníž. přenesená",J208,0)</f>
        <v>0</v>
      </c>
      <c r="BI208" s="131">
        <f>IF(N208="nulová",J208,0)</f>
        <v>0</v>
      </c>
      <c r="BJ208" s="17" t="s">
        <v>76</v>
      </c>
      <c r="BK208" s="131">
        <f>ROUND(I208*H208,2)</f>
        <v>0</v>
      </c>
      <c r="BL208" s="17" t="s">
        <v>122</v>
      </c>
      <c r="BM208" s="130" t="s">
        <v>390</v>
      </c>
    </row>
    <row r="209" spans="1:47" s="2" customFormat="1" ht="12">
      <c r="A209" s="29"/>
      <c r="B209" s="30"/>
      <c r="C209" s="29"/>
      <c r="D209" s="132" t="s">
        <v>114</v>
      </c>
      <c r="E209" s="29"/>
      <c r="F209" s="133" t="s">
        <v>389</v>
      </c>
      <c r="G209" s="29"/>
      <c r="H209" s="29"/>
      <c r="I209" s="29"/>
      <c r="J209" s="29"/>
      <c r="K209" s="29"/>
      <c r="L209" s="30"/>
      <c r="M209" s="134"/>
      <c r="N209" s="135"/>
      <c r="O209" s="54"/>
      <c r="P209" s="54"/>
      <c r="Q209" s="54"/>
      <c r="R209" s="54"/>
      <c r="S209" s="54"/>
      <c r="T209" s="55"/>
      <c r="U209" s="29"/>
      <c r="V209" s="29"/>
      <c r="W209" s="29"/>
      <c r="X209" s="29"/>
      <c r="Y209" s="29"/>
      <c r="Z209" s="29"/>
      <c r="AA209" s="29"/>
      <c r="AB209" s="29"/>
      <c r="AC209" s="29"/>
      <c r="AD209" s="29"/>
      <c r="AE209" s="29"/>
      <c r="AT209" s="17" t="s">
        <v>114</v>
      </c>
      <c r="AU209" s="17" t="s">
        <v>78</v>
      </c>
    </row>
    <row r="210" spans="2:51" s="12" customFormat="1" ht="12">
      <c r="B210" s="154"/>
      <c r="D210" s="132" t="s">
        <v>150</v>
      </c>
      <c r="F210" s="156" t="s">
        <v>391</v>
      </c>
      <c r="H210" s="157">
        <v>294.407</v>
      </c>
      <c r="L210" s="154"/>
      <c r="M210" s="158"/>
      <c r="N210" s="159"/>
      <c r="O210" s="159"/>
      <c r="P210" s="159"/>
      <c r="Q210" s="159"/>
      <c r="R210" s="159"/>
      <c r="S210" s="159"/>
      <c r="T210" s="160"/>
      <c r="AT210" s="155" t="s">
        <v>150</v>
      </c>
      <c r="AU210" s="155" t="s">
        <v>78</v>
      </c>
      <c r="AV210" s="12" t="s">
        <v>78</v>
      </c>
      <c r="AW210" s="12" t="s">
        <v>3</v>
      </c>
      <c r="AX210" s="12" t="s">
        <v>76</v>
      </c>
      <c r="AY210" s="155" t="s">
        <v>108</v>
      </c>
    </row>
    <row r="211" spans="2:63" s="10" customFormat="1" ht="22.9" customHeight="1">
      <c r="B211" s="108"/>
      <c r="D211" s="109" t="s">
        <v>68</v>
      </c>
      <c r="E211" s="150" t="s">
        <v>122</v>
      </c>
      <c r="F211" s="150" t="s">
        <v>392</v>
      </c>
      <c r="J211" s="151">
        <f>BK211</f>
        <v>0</v>
      </c>
      <c r="L211" s="108"/>
      <c r="M211" s="112"/>
      <c r="N211" s="113"/>
      <c r="O211" s="113"/>
      <c r="P211" s="114">
        <v>0</v>
      </c>
      <c r="Q211" s="113"/>
      <c r="R211" s="114">
        <v>0</v>
      </c>
      <c r="S211" s="113"/>
      <c r="T211" s="115">
        <v>0</v>
      </c>
      <c r="AR211" s="109" t="s">
        <v>76</v>
      </c>
      <c r="AT211" s="116" t="s">
        <v>68</v>
      </c>
      <c r="AU211" s="116" t="s">
        <v>76</v>
      </c>
      <c r="AY211" s="109" t="s">
        <v>108</v>
      </c>
      <c r="BK211" s="117">
        <v>0</v>
      </c>
    </row>
    <row r="212" spans="2:63" s="10" customFormat="1" ht="22.9" customHeight="1">
      <c r="B212" s="108"/>
      <c r="D212" s="109" t="s">
        <v>68</v>
      </c>
      <c r="E212" s="150" t="s">
        <v>107</v>
      </c>
      <c r="F212" s="150" t="s">
        <v>393</v>
      </c>
      <c r="J212" s="151">
        <f>BK212</f>
        <v>0</v>
      </c>
      <c r="L212" s="108"/>
      <c r="M212" s="112"/>
      <c r="N212" s="113"/>
      <c r="O212" s="113"/>
      <c r="P212" s="114">
        <f>SUM(P213:P260)</f>
        <v>166.70495</v>
      </c>
      <c r="Q212" s="113"/>
      <c r="R212" s="114">
        <f>SUM(R213:R260)</f>
        <v>44.198105000000005</v>
      </c>
      <c r="S212" s="113"/>
      <c r="T212" s="115">
        <f>SUM(T213:T260)</f>
        <v>0</v>
      </c>
      <c r="AR212" s="109" t="s">
        <v>76</v>
      </c>
      <c r="AT212" s="116" t="s">
        <v>68</v>
      </c>
      <c r="AU212" s="116" t="s">
        <v>76</v>
      </c>
      <c r="AY212" s="109" t="s">
        <v>108</v>
      </c>
      <c r="BK212" s="117">
        <f>SUM(BK213:BK260)</f>
        <v>0</v>
      </c>
    </row>
    <row r="213" spans="1:65" s="2" customFormat="1" ht="16.5" customHeight="1">
      <c r="A213" s="29"/>
      <c r="B213" s="118"/>
      <c r="C213" s="119" t="s">
        <v>394</v>
      </c>
      <c r="D213" s="119" t="s">
        <v>109</v>
      </c>
      <c r="E213" s="120" t="s">
        <v>395</v>
      </c>
      <c r="F213" s="121" t="s">
        <v>841</v>
      </c>
      <c r="G213" s="122" t="s">
        <v>145</v>
      </c>
      <c r="H213" s="123">
        <v>24.6</v>
      </c>
      <c r="I213" s="124"/>
      <c r="J213" s="124">
        <f>ROUND(I213*H213,2)</f>
        <v>0</v>
      </c>
      <c r="K213" s="125"/>
      <c r="L213" s="30"/>
      <c r="M213" s="126" t="s">
        <v>1</v>
      </c>
      <c r="N213" s="127" t="s">
        <v>34</v>
      </c>
      <c r="O213" s="128">
        <v>0.033</v>
      </c>
      <c r="P213" s="128">
        <f>O213*H213</f>
        <v>0.8118000000000001</v>
      </c>
      <c r="Q213" s="128">
        <v>0</v>
      </c>
      <c r="R213" s="128">
        <f>Q213*H213</f>
        <v>0</v>
      </c>
      <c r="S213" s="128">
        <v>0</v>
      </c>
      <c r="T213" s="129">
        <f>S213*H213</f>
        <v>0</v>
      </c>
      <c r="U213" s="29"/>
      <c r="V213" s="29"/>
      <c r="W213" s="29"/>
      <c r="X213" s="29"/>
      <c r="Y213" s="29"/>
      <c r="Z213" s="29"/>
      <c r="AA213" s="29"/>
      <c r="AB213" s="29"/>
      <c r="AC213" s="29"/>
      <c r="AD213" s="29"/>
      <c r="AE213" s="29"/>
      <c r="AR213" s="130" t="s">
        <v>122</v>
      </c>
      <c r="AT213" s="130" t="s">
        <v>109</v>
      </c>
      <c r="AU213" s="130" t="s">
        <v>78</v>
      </c>
      <c r="AY213" s="17" t="s">
        <v>108</v>
      </c>
      <c r="BE213" s="131">
        <f>IF(N213="základní",J213,0)</f>
        <v>0</v>
      </c>
      <c r="BF213" s="131">
        <f>IF(N213="snížená",J213,0)</f>
        <v>0</v>
      </c>
      <c r="BG213" s="131">
        <f>IF(N213="zákl. přenesená",J213,0)</f>
        <v>0</v>
      </c>
      <c r="BH213" s="131">
        <f>IF(N213="sníž. přenesená",J213,0)</f>
        <v>0</v>
      </c>
      <c r="BI213" s="131">
        <f>IF(N213="nulová",J213,0)</f>
        <v>0</v>
      </c>
      <c r="BJ213" s="17" t="s">
        <v>76</v>
      </c>
      <c r="BK213" s="131">
        <f>ROUND(I213*H213,2)</f>
        <v>0</v>
      </c>
      <c r="BL213" s="17" t="s">
        <v>122</v>
      </c>
      <c r="BM213" s="130" t="s">
        <v>396</v>
      </c>
    </row>
    <row r="214" spans="1:47" s="2" customFormat="1" ht="12">
      <c r="A214" s="29"/>
      <c r="B214" s="30"/>
      <c r="C214" s="29"/>
      <c r="D214" s="132" t="s">
        <v>114</v>
      </c>
      <c r="E214" s="29"/>
      <c r="F214" s="133" t="s">
        <v>842</v>
      </c>
      <c r="G214" s="29"/>
      <c r="H214" s="29"/>
      <c r="I214" s="29"/>
      <c r="J214" s="29"/>
      <c r="K214" s="29"/>
      <c r="L214" s="30"/>
      <c r="M214" s="134"/>
      <c r="N214" s="135"/>
      <c r="O214" s="54"/>
      <c r="P214" s="54"/>
      <c r="Q214" s="54"/>
      <c r="R214" s="54"/>
      <c r="S214" s="54"/>
      <c r="T214" s="55"/>
      <c r="U214" s="29"/>
      <c r="V214" s="29"/>
      <c r="W214" s="29"/>
      <c r="X214" s="29"/>
      <c r="Y214" s="29"/>
      <c r="Z214" s="29"/>
      <c r="AA214" s="29"/>
      <c r="AB214" s="29"/>
      <c r="AC214" s="29"/>
      <c r="AD214" s="29"/>
      <c r="AE214" s="29"/>
      <c r="AT214" s="17" t="s">
        <v>114</v>
      </c>
      <c r="AU214" s="17" t="s">
        <v>78</v>
      </c>
    </row>
    <row r="215" spans="2:51" s="12" customFormat="1" ht="12">
      <c r="B215" s="154"/>
      <c r="D215" s="132" t="s">
        <v>150</v>
      </c>
      <c r="E215" s="155" t="s">
        <v>1</v>
      </c>
      <c r="F215" s="156" t="s">
        <v>397</v>
      </c>
      <c r="H215" s="157">
        <v>24.6</v>
      </c>
      <c r="L215" s="154"/>
      <c r="M215" s="158"/>
      <c r="N215" s="159"/>
      <c r="O215" s="159"/>
      <c r="P215" s="159"/>
      <c r="Q215" s="159"/>
      <c r="R215" s="159"/>
      <c r="S215" s="159"/>
      <c r="T215" s="160"/>
      <c r="AT215" s="155" t="s">
        <v>150</v>
      </c>
      <c r="AU215" s="155" t="s">
        <v>78</v>
      </c>
      <c r="AV215" s="12" t="s">
        <v>78</v>
      </c>
      <c r="AW215" s="12" t="s">
        <v>26</v>
      </c>
      <c r="AX215" s="12" t="s">
        <v>76</v>
      </c>
      <c r="AY215" s="155" t="s">
        <v>108</v>
      </c>
    </row>
    <row r="216" spans="1:65" s="2" customFormat="1" ht="16.5" customHeight="1">
      <c r="A216" s="29"/>
      <c r="B216" s="118"/>
      <c r="C216" s="119" t="s">
        <v>398</v>
      </c>
      <c r="D216" s="119" t="s">
        <v>109</v>
      </c>
      <c r="E216" s="120" t="s">
        <v>399</v>
      </c>
      <c r="F216" s="121" t="s">
        <v>400</v>
      </c>
      <c r="G216" s="122" t="s">
        <v>145</v>
      </c>
      <c r="H216" s="123">
        <v>191.4</v>
      </c>
      <c r="I216" s="124"/>
      <c r="J216" s="124">
        <f>ROUND(I216*H216,2)</f>
        <v>0</v>
      </c>
      <c r="K216" s="125"/>
      <c r="L216" s="30"/>
      <c r="M216" s="126" t="s">
        <v>1</v>
      </c>
      <c r="N216" s="127" t="s">
        <v>34</v>
      </c>
      <c r="O216" s="128">
        <v>0.031</v>
      </c>
      <c r="P216" s="128">
        <f>O216*H216</f>
        <v>5.9334</v>
      </c>
      <c r="Q216" s="128">
        <v>0</v>
      </c>
      <c r="R216" s="128">
        <f>Q216*H216</f>
        <v>0</v>
      </c>
      <c r="S216" s="128">
        <v>0</v>
      </c>
      <c r="T216" s="129">
        <f>S216*H216</f>
        <v>0</v>
      </c>
      <c r="U216" s="29"/>
      <c r="V216" s="29"/>
      <c r="W216" s="29"/>
      <c r="X216" s="29"/>
      <c r="Y216" s="29"/>
      <c r="Z216" s="29"/>
      <c r="AA216" s="29"/>
      <c r="AB216" s="29"/>
      <c r="AC216" s="29"/>
      <c r="AD216" s="29"/>
      <c r="AE216" s="29"/>
      <c r="AR216" s="130" t="s">
        <v>122</v>
      </c>
      <c r="AT216" s="130" t="s">
        <v>109</v>
      </c>
      <c r="AU216" s="130" t="s">
        <v>78</v>
      </c>
      <c r="AY216" s="17" t="s">
        <v>108</v>
      </c>
      <c r="BE216" s="131">
        <f>IF(N216="základní",J216,0)</f>
        <v>0</v>
      </c>
      <c r="BF216" s="131">
        <f>IF(N216="snížená",J216,0)</f>
        <v>0</v>
      </c>
      <c r="BG216" s="131">
        <f>IF(N216="zákl. přenesená",J216,0)</f>
        <v>0</v>
      </c>
      <c r="BH216" s="131">
        <f>IF(N216="sníž. přenesená",J216,0)</f>
        <v>0</v>
      </c>
      <c r="BI216" s="131">
        <f>IF(N216="nulová",J216,0)</f>
        <v>0</v>
      </c>
      <c r="BJ216" s="17" t="s">
        <v>76</v>
      </c>
      <c r="BK216" s="131">
        <f>ROUND(I216*H216,2)</f>
        <v>0</v>
      </c>
      <c r="BL216" s="17" t="s">
        <v>122</v>
      </c>
      <c r="BM216" s="130" t="s">
        <v>401</v>
      </c>
    </row>
    <row r="217" spans="1:47" s="2" customFormat="1" ht="12">
      <c r="A217" s="29"/>
      <c r="B217" s="30"/>
      <c r="C217" s="29"/>
      <c r="D217" s="132" t="s">
        <v>114</v>
      </c>
      <c r="E217" s="29"/>
      <c r="F217" s="133" t="s">
        <v>402</v>
      </c>
      <c r="G217" s="29"/>
      <c r="H217" s="29"/>
      <c r="I217" s="29"/>
      <c r="J217" s="29"/>
      <c r="K217" s="29"/>
      <c r="L217" s="30"/>
      <c r="M217" s="134"/>
      <c r="N217" s="135"/>
      <c r="O217" s="54"/>
      <c r="P217" s="54"/>
      <c r="Q217" s="54"/>
      <c r="R217" s="54"/>
      <c r="S217" s="54"/>
      <c r="T217" s="55"/>
      <c r="U217" s="29"/>
      <c r="V217" s="29"/>
      <c r="W217" s="29"/>
      <c r="X217" s="29"/>
      <c r="Y217" s="29"/>
      <c r="Z217" s="29"/>
      <c r="AA217" s="29"/>
      <c r="AB217" s="29"/>
      <c r="AC217" s="29"/>
      <c r="AD217" s="29"/>
      <c r="AE217" s="29"/>
      <c r="AT217" s="17" t="s">
        <v>114</v>
      </c>
      <c r="AU217" s="17" t="s">
        <v>78</v>
      </c>
    </row>
    <row r="218" spans="1:47" s="2" customFormat="1" ht="12">
      <c r="A218" s="29"/>
      <c r="B218" s="30"/>
      <c r="C218" s="29"/>
      <c r="D218" s="152" t="s">
        <v>148</v>
      </c>
      <c r="E218" s="29"/>
      <c r="F218" s="153" t="s">
        <v>403</v>
      </c>
      <c r="G218" s="29"/>
      <c r="H218" s="29"/>
      <c r="I218" s="29"/>
      <c r="J218" s="29"/>
      <c r="K218" s="29"/>
      <c r="L218" s="30"/>
      <c r="M218" s="134"/>
      <c r="N218" s="135"/>
      <c r="O218" s="54"/>
      <c r="P218" s="54"/>
      <c r="Q218" s="54"/>
      <c r="R218" s="54"/>
      <c r="S218" s="54"/>
      <c r="T218" s="55"/>
      <c r="U218" s="29"/>
      <c r="V218" s="29"/>
      <c r="W218" s="29"/>
      <c r="X218" s="29"/>
      <c r="Y218" s="29"/>
      <c r="Z218" s="29"/>
      <c r="AA218" s="29"/>
      <c r="AB218" s="29"/>
      <c r="AC218" s="29"/>
      <c r="AD218" s="29"/>
      <c r="AE218" s="29"/>
      <c r="AT218" s="17" t="s">
        <v>148</v>
      </c>
      <c r="AU218" s="17" t="s">
        <v>78</v>
      </c>
    </row>
    <row r="219" spans="2:51" s="12" customFormat="1" ht="12">
      <c r="B219" s="154"/>
      <c r="D219" s="132" t="s">
        <v>150</v>
      </c>
      <c r="E219" s="155" t="s">
        <v>1</v>
      </c>
      <c r="F219" s="156" t="s">
        <v>404</v>
      </c>
      <c r="H219" s="157">
        <v>191.4</v>
      </c>
      <c r="L219" s="154"/>
      <c r="M219" s="158"/>
      <c r="N219" s="159"/>
      <c r="O219" s="159"/>
      <c r="P219" s="159"/>
      <c r="Q219" s="159"/>
      <c r="R219" s="159"/>
      <c r="S219" s="159"/>
      <c r="T219" s="160"/>
      <c r="AT219" s="155" t="s">
        <v>150</v>
      </c>
      <c r="AU219" s="155" t="s">
        <v>78</v>
      </c>
      <c r="AV219" s="12" t="s">
        <v>78</v>
      </c>
      <c r="AW219" s="12" t="s">
        <v>26</v>
      </c>
      <c r="AX219" s="12" t="s">
        <v>76</v>
      </c>
      <c r="AY219" s="155" t="s">
        <v>108</v>
      </c>
    </row>
    <row r="220" spans="1:65" s="2" customFormat="1" ht="16.5" customHeight="1">
      <c r="A220" s="29"/>
      <c r="B220" s="118"/>
      <c r="C220" s="119" t="s">
        <v>405</v>
      </c>
      <c r="D220" s="119" t="s">
        <v>109</v>
      </c>
      <c r="E220" s="120" t="s">
        <v>406</v>
      </c>
      <c r="F220" s="121" t="s">
        <v>407</v>
      </c>
      <c r="G220" s="122" t="s">
        <v>145</v>
      </c>
      <c r="H220" s="123">
        <v>248.55</v>
      </c>
      <c r="I220" s="124"/>
      <c r="J220" s="124">
        <f>ROUND(I220*H220,2)</f>
        <v>0</v>
      </c>
      <c r="K220" s="125"/>
      <c r="L220" s="30"/>
      <c r="M220" s="126" t="s">
        <v>1</v>
      </c>
      <c r="N220" s="127" t="s">
        <v>34</v>
      </c>
      <c r="O220" s="128">
        <v>0.041</v>
      </c>
      <c r="P220" s="128">
        <f>O220*H220</f>
        <v>10.190550000000002</v>
      </c>
      <c r="Q220" s="128">
        <v>0</v>
      </c>
      <c r="R220" s="128">
        <f>Q220*H220</f>
        <v>0</v>
      </c>
      <c r="S220" s="128">
        <v>0</v>
      </c>
      <c r="T220" s="129">
        <f>S220*H220</f>
        <v>0</v>
      </c>
      <c r="U220" s="29"/>
      <c r="V220" s="29"/>
      <c r="W220" s="29"/>
      <c r="X220" s="29"/>
      <c r="Y220" s="29"/>
      <c r="Z220" s="29"/>
      <c r="AA220" s="29"/>
      <c r="AB220" s="29"/>
      <c r="AC220" s="29"/>
      <c r="AD220" s="29"/>
      <c r="AE220" s="29"/>
      <c r="AR220" s="130" t="s">
        <v>122</v>
      </c>
      <c r="AT220" s="130" t="s">
        <v>109</v>
      </c>
      <c r="AU220" s="130" t="s">
        <v>78</v>
      </c>
      <c r="AY220" s="17" t="s">
        <v>108</v>
      </c>
      <c r="BE220" s="131">
        <f>IF(N220="základní",J220,0)</f>
        <v>0</v>
      </c>
      <c r="BF220" s="131">
        <f>IF(N220="snížená",J220,0)</f>
        <v>0</v>
      </c>
      <c r="BG220" s="131">
        <f>IF(N220="zákl. přenesená",J220,0)</f>
        <v>0</v>
      </c>
      <c r="BH220" s="131">
        <f>IF(N220="sníž. přenesená",J220,0)</f>
        <v>0</v>
      </c>
      <c r="BI220" s="131">
        <f>IF(N220="nulová",J220,0)</f>
        <v>0</v>
      </c>
      <c r="BJ220" s="17" t="s">
        <v>76</v>
      </c>
      <c r="BK220" s="131">
        <f>ROUND(I220*H220,2)</f>
        <v>0</v>
      </c>
      <c r="BL220" s="17" t="s">
        <v>122</v>
      </c>
      <c r="BM220" s="130" t="s">
        <v>408</v>
      </c>
    </row>
    <row r="221" spans="1:47" s="2" customFormat="1" ht="12">
      <c r="A221" s="29"/>
      <c r="B221" s="30"/>
      <c r="C221" s="29"/>
      <c r="D221" s="132" t="s">
        <v>114</v>
      </c>
      <c r="E221" s="29"/>
      <c r="F221" s="133" t="s">
        <v>409</v>
      </c>
      <c r="G221" s="29"/>
      <c r="H221" s="29"/>
      <c r="I221" s="29"/>
      <c r="J221" s="29"/>
      <c r="K221" s="29"/>
      <c r="L221" s="30"/>
      <c r="M221" s="134"/>
      <c r="N221" s="135"/>
      <c r="O221" s="54"/>
      <c r="P221" s="54"/>
      <c r="Q221" s="54"/>
      <c r="R221" s="54"/>
      <c r="S221" s="54"/>
      <c r="T221" s="55"/>
      <c r="U221" s="29"/>
      <c r="V221" s="29"/>
      <c r="W221" s="29"/>
      <c r="X221" s="29"/>
      <c r="Y221" s="29"/>
      <c r="Z221" s="29"/>
      <c r="AA221" s="29"/>
      <c r="AB221" s="29"/>
      <c r="AC221" s="29"/>
      <c r="AD221" s="29"/>
      <c r="AE221" s="29"/>
      <c r="AT221" s="17" t="s">
        <v>114</v>
      </c>
      <c r="AU221" s="17" t="s">
        <v>78</v>
      </c>
    </row>
    <row r="222" spans="1:47" s="2" customFormat="1" ht="12">
      <c r="A222" s="29"/>
      <c r="B222" s="30"/>
      <c r="C222" s="29"/>
      <c r="D222" s="152" t="s">
        <v>148</v>
      </c>
      <c r="E222" s="29"/>
      <c r="F222" s="153" t="s">
        <v>410</v>
      </c>
      <c r="G222" s="29"/>
      <c r="H222" s="29"/>
      <c r="I222" s="29"/>
      <c r="J222" s="29"/>
      <c r="K222" s="29"/>
      <c r="L222" s="30"/>
      <c r="M222" s="134"/>
      <c r="N222" s="135"/>
      <c r="O222" s="54"/>
      <c r="P222" s="54"/>
      <c r="Q222" s="54"/>
      <c r="R222" s="54"/>
      <c r="S222" s="54"/>
      <c r="T222" s="55"/>
      <c r="U222" s="29"/>
      <c r="V222" s="29"/>
      <c r="W222" s="29"/>
      <c r="X222" s="29"/>
      <c r="Y222" s="29"/>
      <c r="Z222" s="29"/>
      <c r="AA222" s="29"/>
      <c r="AB222" s="29"/>
      <c r="AC222" s="29"/>
      <c r="AD222" s="29"/>
      <c r="AE222" s="29"/>
      <c r="AT222" s="17" t="s">
        <v>148</v>
      </c>
      <c r="AU222" s="17" t="s">
        <v>78</v>
      </c>
    </row>
    <row r="223" spans="2:51" s="12" customFormat="1" ht="12">
      <c r="B223" s="154"/>
      <c r="D223" s="132" t="s">
        <v>150</v>
      </c>
      <c r="E223" s="155" t="s">
        <v>1</v>
      </c>
      <c r="F223" s="156" t="s">
        <v>411</v>
      </c>
      <c r="H223" s="157">
        <v>183.3</v>
      </c>
      <c r="L223" s="154"/>
      <c r="M223" s="158"/>
      <c r="N223" s="159"/>
      <c r="O223" s="159"/>
      <c r="P223" s="159"/>
      <c r="Q223" s="159"/>
      <c r="R223" s="159"/>
      <c r="S223" s="159"/>
      <c r="T223" s="160"/>
      <c r="AT223" s="155" t="s">
        <v>150</v>
      </c>
      <c r="AU223" s="155" t="s">
        <v>78</v>
      </c>
      <c r="AV223" s="12" t="s">
        <v>78</v>
      </c>
      <c r="AW223" s="12" t="s">
        <v>26</v>
      </c>
      <c r="AX223" s="12" t="s">
        <v>69</v>
      </c>
      <c r="AY223" s="155" t="s">
        <v>108</v>
      </c>
    </row>
    <row r="224" spans="2:51" s="12" customFormat="1" ht="12">
      <c r="B224" s="154"/>
      <c r="D224" s="132" t="s">
        <v>150</v>
      </c>
      <c r="E224" s="155" t="s">
        <v>1</v>
      </c>
      <c r="F224" s="156" t="s">
        <v>412</v>
      </c>
      <c r="H224" s="157">
        <v>65.25</v>
      </c>
      <c r="L224" s="154"/>
      <c r="M224" s="158"/>
      <c r="N224" s="159"/>
      <c r="O224" s="159"/>
      <c r="P224" s="159"/>
      <c r="Q224" s="159"/>
      <c r="R224" s="159"/>
      <c r="S224" s="159"/>
      <c r="T224" s="160"/>
      <c r="AT224" s="155" t="s">
        <v>150</v>
      </c>
      <c r="AU224" s="155" t="s">
        <v>78</v>
      </c>
      <c r="AV224" s="12" t="s">
        <v>78</v>
      </c>
      <c r="AW224" s="12" t="s">
        <v>26</v>
      </c>
      <c r="AX224" s="12" t="s">
        <v>69</v>
      </c>
      <c r="AY224" s="155" t="s">
        <v>108</v>
      </c>
    </row>
    <row r="225" spans="2:51" s="13" customFormat="1" ht="12">
      <c r="B225" s="161"/>
      <c r="D225" s="132" t="s">
        <v>150</v>
      </c>
      <c r="E225" s="162" t="s">
        <v>1</v>
      </c>
      <c r="F225" s="163" t="s">
        <v>177</v>
      </c>
      <c r="H225" s="164">
        <v>248.55</v>
      </c>
      <c r="L225" s="161"/>
      <c r="M225" s="165"/>
      <c r="N225" s="166"/>
      <c r="O225" s="166"/>
      <c r="P225" s="166"/>
      <c r="Q225" s="166"/>
      <c r="R225" s="166"/>
      <c r="S225" s="166"/>
      <c r="T225" s="167"/>
      <c r="AT225" s="162" t="s">
        <v>150</v>
      </c>
      <c r="AU225" s="162" t="s">
        <v>78</v>
      </c>
      <c r="AV225" s="13" t="s">
        <v>122</v>
      </c>
      <c r="AW225" s="13" t="s">
        <v>26</v>
      </c>
      <c r="AX225" s="13" t="s">
        <v>76</v>
      </c>
      <c r="AY225" s="162" t="s">
        <v>108</v>
      </c>
    </row>
    <row r="226" spans="1:65" s="2" customFormat="1" ht="16.5" customHeight="1">
      <c r="A226" s="29"/>
      <c r="B226" s="118"/>
      <c r="C226" s="119" t="s">
        <v>413</v>
      </c>
      <c r="D226" s="119" t="s">
        <v>109</v>
      </c>
      <c r="E226" s="120" t="s">
        <v>414</v>
      </c>
      <c r="F226" s="121" t="s">
        <v>415</v>
      </c>
      <c r="G226" s="122" t="s">
        <v>145</v>
      </c>
      <c r="H226" s="123">
        <v>161.3</v>
      </c>
      <c r="I226" s="124"/>
      <c r="J226" s="124">
        <f>ROUND(I226*H226,2)</f>
        <v>0</v>
      </c>
      <c r="K226" s="125"/>
      <c r="L226" s="30"/>
      <c r="M226" s="126" t="s">
        <v>1</v>
      </c>
      <c r="N226" s="127" t="s">
        <v>34</v>
      </c>
      <c r="O226" s="128">
        <v>0.72</v>
      </c>
      <c r="P226" s="128">
        <f>O226*H226</f>
        <v>116.13600000000001</v>
      </c>
      <c r="Q226" s="128">
        <v>0.08922</v>
      </c>
      <c r="R226" s="128">
        <f>Q226*H226</f>
        <v>14.391186</v>
      </c>
      <c r="S226" s="128">
        <v>0</v>
      </c>
      <c r="T226" s="129">
        <f>S226*H226</f>
        <v>0</v>
      </c>
      <c r="U226" s="29"/>
      <c r="V226" s="29"/>
      <c r="W226" s="29"/>
      <c r="X226" s="29"/>
      <c r="Y226" s="29"/>
      <c r="Z226" s="29"/>
      <c r="AA226" s="29"/>
      <c r="AB226" s="29"/>
      <c r="AC226" s="29"/>
      <c r="AD226" s="29"/>
      <c r="AE226" s="29"/>
      <c r="AR226" s="130" t="s">
        <v>122</v>
      </c>
      <c r="AT226" s="130" t="s">
        <v>109</v>
      </c>
      <c r="AU226" s="130" t="s">
        <v>78</v>
      </c>
      <c r="AY226" s="17" t="s">
        <v>108</v>
      </c>
      <c r="BE226" s="131">
        <f>IF(N226="základní",J226,0)</f>
        <v>0</v>
      </c>
      <c r="BF226" s="131">
        <f>IF(N226="snížená",J226,0)</f>
        <v>0</v>
      </c>
      <c r="BG226" s="131">
        <f>IF(N226="zákl. přenesená",J226,0)</f>
        <v>0</v>
      </c>
      <c r="BH226" s="131">
        <f>IF(N226="sníž. přenesená",J226,0)</f>
        <v>0</v>
      </c>
      <c r="BI226" s="131">
        <f>IF(N226="nulová",J226,0)</f>
        <v>0</v>
      </c>
      <c r="BJ226" s="17" t="s">
        <v>76</v>
      </c>
      <c r="BK226" s="131">
        <f>ROUND(I226*H226,2)</f>
        <v>0</v>
      </c>
      <c r="BL226" s="17" t="s">
        <v>122</v>
      </c>
      <c r="BM226" s="130" t="s">
        <v>416</v>
      </c>
    </row>
    <row r="227" spans="1:47" s="2" customFormat="1" ht="29.25">
      <c r="A227" s="29"/>
      <c r="B227" s="30"/>
      <c r="C227" s="29"/>
      <c r="D227" s="132" t="s">
        <v>114</v>
      </c>
      <c r="E227" s="29"/>
      <c r="F227" s="133" t="s">
        <v>417</v>
      </c>
      <c r="G227" s="29"/>
      <c r="H227" s="29"/>
      <c r="I227" s="29"/>
      <c r="J227" s="29"/>
      <c r="K227" s="29"/>
      <c r="L227" s="30"/>
      <c r="M227" s="134"/>
      <c r="N227" s="135"/>
      <c r="O227" s="54"/>
      <c r="P227" s="54"/>
      <c r="Q227" s="54"/>
      <c r="R227" s="54"/>
      <c r="S227" s="54"/>
      <c r="T227" s="55"/>
      <c r="U227" s="29"/>
      <c r="V227" s="29"/>
      <c r="W227" s="29"/>
      <c r="X227" s="29"/>
      <c r="Y227" s="29"/>
      <c r="Z227" s="29"/>
      <c r="AA227" s="29"/>
      <c r="AB227" s="29"/>
      <c r="AC227" s="29"/>
      <c r="AD227" s="29"/>
      <c r="AE227" s="29"/>
      <c r="AT227" s="17" t="s">
        <v>114</v>
      </c>
      <c r="AU227" s="17" t="s">
        <v>78</v>
      </c>
    </row>
    <row r="228" spans="1:47" s="2" customFormat="1" ht="12">
      <c r="A228" s="29"/>
      <c r="B228" s="30"/>
      <c r="C228" s="29"/>
      <c r="D228" s="152" t="s">
        <v>148</v>
      </c>
      <c r="E228" s="29"/>
      <c r="F228" s="153" t="s">
        <v>418</v>
      </c>
      <c r="G228" s="29"/>
      <c r="H228" s="29"/>
      <c r="I228" s="29"/>
      <c r="J228" s="29"/>
      <c r="K228" s="29"/>
      <c r="L228" s="30"/>
      <c r="M228" s="134"/>
      <c r="N228" s="135"/>
      <c r="O228" s="54"/>
      <c r="P228" s="54"/>
      <c r="Q228" s="54"/>
      <c r="R228" s="54"/>
      <c r="S228" s="54"/>
      <c r="T228" s="55"/>
      <c r="U228" s="29"/>
      <c r="V228" s="29"/>
      <c r="W228" s="29"/>
      <c r="X228" s="29"/>
      <c r="Y228" s="29"/>
      <c r="Z228" s="29"/>
      <c r="AA228" s="29"/>
      <c r="AB228" s="29"/>
      <c r="AC228" s="29"/>
      <c r="AD228" s="29"/>
      <c r="AE228" s="29"/>
      <c r="AT228" s="17" t="s">
        <v>148</v>
      </c>
      <c r="AU228" s="17" t="s">
        <v>78</v>
      </c>
    </row>
    <row r="229" spans="2:51" s="12" customFormat="1" ht="12">
      <c r="B229" s="154"/>
      <c r="D229" s="132" t="s">
        <v>150</v>
      </c>
      <c r="E229" s="155" t="s">
        <v>1</v>
      </c>
      <c r="F229" s="156" t="s">
        <v>419</v>
      </c>
      <c r="H229" s="157">
        <v>144</v>
      </c>
      <c r="L229" s="154"/>
      <c r="M229" s="158"/>
      <c r="N229" s="159"/>
      <c r="O229" s="159"/>
      <c r="P229" s="159"/>
      <c r="Q229" s="159"/>
      <c r="R229" s="159"/>
      <c r="S229" s="159"/>
      <c r="T229" s="160"/>
      <c r="AT229" s="155" t="s">
        <v>150</v>
      </c>
      <c r="AU229" s="155" t="s">
        <v>78</v>
      </c>
      <c r="AV229" s="12" t="s">
        <v>78</v>
      </c>
      <c r="AW229" s="12" t="s">
        <v>26</v>
      </c>
      <c r="AX229" s="12" t="s">
        <v>69</v>
      </c>
      <c r="AY229" s="155" t="s">
        <v>108</v>
      </c>
    </row>
    <row r="230" spans="2:51" s="12" customFormat="1" ht="22.5">
      <c r="B230" s="154"/>
      <c r="D230" s="132" t="s">
        <v>150</v>
      </c>
      <c r="E230" s="155" t="s">
        <v>1</v>
      </c>
      <c r="F230" s="156" t="s">
        <v>420</v>
      </c>
      <c r="H230" s="157">
        <v>9.2</v>
      </c>
      <c r="L230" s="154"/>
      <c r="M230" s="158"/>
      <c r="N230" s="159"/>
      <c r="O230" s="159"/>
      <c r="P230" s="159"/>
      <c r="Q230" s="159"/>
      <c r="R230" s="159"/>
      <c r="S230" s="159"/>
      <c r="T230" s="160"/>
      <c r="AT230" s="155" t="s">
        <v>150</v>
      </c>
      <c r="AU230" s="155" t="s">
        <v>78</v>
      </c>
      <c r="AV230" s="12" t="s">
        <v>78</v>
      </c>
      <c r="AW230" s="12" t="s">
        <v>26</v>
      </c>
      <c r="AX230" s="12" t="s">
        <v>69</v>
      </c>
      <c r="AY230" s="155" t="s">
        <v>108</v>
      </c>
    </row>
    <row r="231" spans="2:51" s="12" customFormat="1" ht="12">
      <c r="B231" s="154"/>
      <c r="D231" s="132" t="s">
        <v>150</v>
      </c>
      <c r="E231" s="155" t="s">
        <v>1</v>
      </c>
      <c r="F231" s="156" t="s">
        <v>421</v>
      </c>
      <c r="H231" s="157">
        <v>8.1</v>
      </c>
      <c r="L231" s="154"/>
      <c r="M231" s="158"/>
      <c r="N231" s="159"/>
      <c r="O231" s="159"/>
      <c r="P231" s="159"/>
      <c r="Q231" s="159"/>
      <c r="R231" s="159"/>
      <c r="S231" s="159"/>
      <c r="T231" s="160"/>
      <c r="AT231" s="155" t="s">
        <v>150</v>
      </c>
      <c r="AU231" s="155" t="s">
        <v>78</v>
      </c>
      <c r="AV231" s="12" t="s">
        <v>78</v>
      </c>
      <c r="AW231" s="12" t="s">
        <v>26</v>
      </c>
      <c r="AX231" s="12" t="s">
        <v>69</v>
      </c>
      <c r="AY231" s="155" t="s">
        <v>108</v>
      </c>
    </row>
    <row r="232" spans="2:51" s="13" customFormat="1" ht="12">
      <c r="B232" s="161"/>
      <c r="D232" s="132" t="s">
        <v>150</v>
      </c>
      <c r="E232" s="162" t="s">
        <v>1</v>
      </c>
      <c r="F232" s="163" t="s">
        <v>177</v>
      </c>
      <c r="H232" s="164">
        <v>161.3</v>
      </c>
      <c r="L232" s="161"/>
      <c r="M232" s="165"/>
      <c r="N232" s="166"/>
      <c r="O232" s="166"/>
      <c r="P232" s="166"/>
      <c r="Q232" s="166"/>
      <c r="R232" s="166"/>
      <c r="S232" s="166"/>
      <c r="T232" s="167"/>
      <c r="AT232" s="162" t="s">
        <v>150</v>
      </c>
      <c r="AU232" s="162" t="s">
        <v>78</v>
      </c>
      <c r="AV232" s="13" t="s">
        <v>122</v>
      </c>
      <c r="AW232" s="13" t="s">
        <v>26</v>
      </c>
      <c r="AX232" s="13" t="s">
        <v>76</v>
      </c>
      <c r="AY232" s="162" t="s">
        <v>108</v>
      </c>
    </row>
    <row r="233" spans="1:65" s="2" customFormat="1" ht="16.5" customHeight="1">
      <c r="A233" s="29"/>
      <c r="B233" s="118"/>
      <c r="C233" s="136" t="s">
        <v>422</v>
      </c>
      <c r="D233" s="136" t="s">
        <v>119</v>
      </c>
      <c r="E233" s="137" t="s">
        <v>423</v>
      </c>
      <c r="F233" s="138" t="s">
        <v>424</v>
      </c>
      <c r="G233" s="139" t="s">
        <v>145</v>
      </c>
      <c r="H233" s="140">
        <v>9.66</v>
      </c>
      <c r="I233" s="141"/>
      <c r="J233" s="141">
        <f>ROUND(I233*H233,2)</f>
        <v>0</v>
      </c>
      <c r="K233" s="142"/>
      <c r="L233" s="143"/>
      <c r="M233" s="144" t="s">
        <v>1</v>
      </c>
      <c r="N233" s="145" t="s">
        <v>34</v>
      </c>
      <c r="O233" s="128">
        <v>0</v>
      </c>
      <c r="P233" s="128">
        <f>O233*H233</f>
        <v>0</v>
      </c>
      <c r="Q233" s="128">
        <v>0.131</v>
      </c>
      <c r="R233" s="128">
        <f>Q233*H233</f>
        <v>1.26546</v>
      </c>
      <c r="S233" s="128">
        <v>0</v>
      </c>
      <c r="T233" s="129">
        <f>S233*H233</f>
        <v>0</v>
      </c>
      <c r="U233" s="29"/>
      <c r="V233" s="29"/>
      <c r="W233" s="29"/>
      <c r="X233" s="29"/>
      <c r="Y233" s="29"/>
      <c r="Z233" s="29"/>
      <c r="AA233" s="29"/>
      <c r="AB233" s="29"/>
      <c r="AC233" s="29"/>
      <c r="AD233" s="29"/>
      <c r="AE233" s="29"/>
      <c r="AR233" s="130" t="s">
        <v>194</v>
      </c>
      <c r="AT233" s="130" t="s">
        <v>119</v>
      </c>
      <c r="AU233" s="130" t="s">
        <v>78</v>
      </c>
      <c r="AY233" s="17" t="s">
        <v>108</v>
      </c>
      <c r="BE233" s="131">
        <f>IF(N233="základní",J233,0)</f>
        <v>0</v>
      </c>
      <c r="BF233" s="131">
        <f>IF(N233="snížená",J233,0)</f>
        <v>0</v>
      </c>
      <c r="BG233" s="131">
        <f>IF(N233="zákl. přenesená",J233,0)</f>
        <v>0</v>
      </c>
      <c r="BH233" s="131">
        <f>IF(N233="sníž. přenesená",J233,0)</f>
        <v>0</v>
      </c>
      <c r="BI233" s="131">
        <f>IF(N233="nulová",J233,0)</f>
        <v>0</v>
      </c>
      <c r="BJ233" s="17" t="s">
        <v>76</v>
      </c>
      <c r="BK233" s="131">
        <f>ROUND(I233*H233,2)</f>
        <v>0</v>
      </c>
      <c r="BL233" s="17" t="s">
        <v>122</v>
      </c>
      <c r="BM233" s="130" t="s">
        <v>425</v>
      </c>
    </row>
    <row r="234" spans="1:47" s="2" customFormat="1" ht="12">
      <c r="A234" s="29"/>
      <c r="B234" s="30"/>
      <c r="C234" s="29"/>
      <c r="D234" s="132" t="s">
        <v>114</v>
      </c>
      <c r="E234" s="29"/>
      <c r="F234" s="133" t="s">
        <v>424</v>
      </c>
      <c r="G234" s="29"/>
      <c r="H234" s="29"/>
      <c r="I234" s="29"/>
      <c r="J234" s="29"/>
      <c r="K234" s="29"/>
      <c r="L234" s="30"/>
      <c r="M234" s="134"/>
      <c r="N234" s="135"/>
      <c r="O234" s="54"/>
      <c r="P234" s="54"/>
      <c r="Q234" s="54"/>
      <c r="R234" s="54"/>
      <c r="S234" s="54"/>
      <c r="T234" s="55"/>
      <c r="U234" s="29"/>
      <c r="V234" s="29"/>
      <c r="W234" s="29"/>
      <c r="X234" s="29"/>
      <c r="Y234" s="29"/>
      <c r="Z234" s="29"/>
      <c r="AA234" s="29"/>
      <c r="AB234" s="29"/>
      <c r="AC234" s="29"/>
      <c r="AD234" s="29"/>
      <c r="AE234" s="29"/>
      <c r="AT234" s="17" t="s">
        <v>114</v>
      </c>
      <c r="AU234" s="17" t="s">
        <v>78</v>
      </c>
    </row>
    <row r="235" spans="2:51" s="12" customFormat="1" ht="12">
      <c r="B235" s="154"/>
      <c r="D235" s="132" t="s">
        <v>150</v>
      </c>
      <c r="F235" s="156" t="s">
        <v>426</v>
      </c>
      <c r="H235" s="157">
        <v>9.66</v>
      </c>
      <c r="L235" s="154"/>
      <c r="M235" s="158"/>
      <c r="N235" s="159"/>
      <c r="O235" s="159"/>
      <c r="P235" s="159"/>
      <c r="Q235" s="159"/>
      <c r="R235" s="159"/>
      <c r="S235" s="159"/>
      <c r="T235" s="160"/>
      <c r="AT235" s="155" t="s">
        <v>150</v>
      </c>
      <c r="AU235" s="155" t="s">
        <v>78</v>
      </c>
      <c r="AV235" s="12" t="s">
        <v>78</v>
      </c>
      <c r="AW235" s="12" t="s">
        <v>3</v>
      </c>
      <c r="AX235" s="12" t="s">
        <v>76</v>
      </c>
      <c r="AY235" s="155" t="s">
        <v>108</v>
      </c>
    </row>
    <row r="236" spans="1:65" s="2" customFormat="1" ht="16.5" customHeight="1">
      <c r="A236" s="29"/>
      <c r="B236" s="118"/>
      <c r="C236" s="136" t="s">
        <v>427</v>
      </c>
      <c r="D236" s="136" t="s">
        <v>119</v>
      </c>
      <c r="E236" s="137" t="s">
        <v>428</v>
      </c>
      <c r="F236" s="138" t="s">
        <v>429</v>
      </c>
      <c r="G236" s="139" t="s">
        <v>145</v>
      </c>
      <c r="H236" s="140">
        <v>150.406</v>
      </c>
      <c r="I236" s="141"/>
      <c r="J236" s="141">
        <f>ROUND(I236*H236,2)</f>
        <v>0</v>
      </c>
      <c r="K236" s="142"/>
      <c r="L236" s="143"/>
      <c r="M236" s="144" t="s">
        <v>1</v>
      </c>
      <c r="N236" s="145" t="s">
        <v>34</v>
      </c>
      <c r="O236" s="128">
        <v>0</v>
      </c>
      <c r="P236" s="128">
        <f>O236*H236</f>
        <v>0</v>
      </c>
      <c r="Q236" s="128">
        <v>0.131</v>
      </c>
      <c r="R236" s="128">
        <f>Q236*H236</f>
        <v>19.703186000000002</v>
      </c>
      <c r="S236" s="128">
        <v>0</v>
      </c>
      <c r="T236" s="129">
        <f>S236*H236</f>
        <v>0</v>
      </c>
      <c r="U236" s="29"/>
      <c r="V236" s="29"/>
      <c r="W236" s="29"/>
      <c r="X236" s="29"/>
      <c r="Y236" s="29"/>
      <c r="Z236" s="29"/>
      <c r="AA236" s="29"/>
      <c r="AB236" s="29"/>
      <c r="AC236" s="29"/>
      <c r="AD236" s="29"/>
      <c r="AE236" s="29"/>
      <c r="AR236" s="130" t="s">
        <v>194</v>
      </c>
      <c r="AT236" s="130" t="s">
        <v>119</v>
      </c>
      <c r="AU236" s="130" t="s">
        <v>78</v>
      </c>
      <c r="AY236" s="17" t="s">
        <v>108</v>
      </c>
      <c r="BE236" s="131">
        <f>IF(N236="základní",J236,0)</f>
        <v>0</v>
      </c>
      <c r="BF236" s="131">
        <f>IF(N236="snížená",J236,0)</f>
        <v>0</v>
      </c>
      <c r="BG236" s="131">
        <f>IF(N236="zákl. přenesená",J236,0)</f>
        <v>0</v>
      </c>
      <c r="BH236" s="131">
        <f>IF(N236="sníž. přenesená",J236,0)</f>
        <v>0</v>
      </c>
      <c r="BI236" s="131">
        <f>IF(N236="nulová",J236,0)</f>
        <v>0</v>
      </c>
      <c r="BJ236" s="17" t="s">
        <v>76</v>
      </c>
      <c r="BK236" s="131">
        <f>ROUND(I236*H236,2)</f>
        <v>0</v>
      </c>
      <c r="BL236" s="17" t="s">
        <v>122</v>
      </c>
      <c r="BM236" s="130" t="s">
        <v>430</v>
      </c>
    </row>
    <row r="237" spans="1:47" s="2" customFormat="1" ht="12">
      <c r="A237" s="29"/>
      <c r="B237" s="30"/>
      <c r="C237" s="29"/>
      <c r="D237" s="132" t="s">
        <v>114</v>
      </c>
      <c r="E237" s="29"/>
      <c r="F237" s="133" t="s">
        <v>429</v>
      </c>
      <c r="G237" s="29"/>
      <c r="H237" s="29"/>
      <c r="I237" s="29"/>
      <c r="J237" s="29"/>
      <c r="K237" s="29"/>
      <c r="L237" s="30"/>
      <c r="M237" s="134"/>
      <c r="N237" s="135"/>
      <c r="O237" s="54"/>
      <c r="P237" s="54"/>
      <c r="Q237" s="54"/>
      <c r="R237" s="54"/>
      <c r="S237" s="54"/>
      <c r="T237" s="55"/>
      <c r="U237" s="29"/>
      <c r="V237" s="29"/>
      <c r="W237" s="29"/>
      <c r="X237" s="29"/>
      <c r="Y237" s="29"/>
      <c r="Z237" s="29"/>
      <c r="AA237" s="29"/>
      <c r="AB237" s="29"/>
      <c r="AC237" s="29"/>
      <c r="AD237" s="29"/>
      <c r="AE237" s="29"/>
      <c r="AT237" s="17" t="s">
        <v>114</v>
      </c>
      <c r="AU237" s="17" t="s">
        <v>78</v>
      </c>
    </row>
    <row r="238" spans="2:51" s="12" customFormat="1" ht="12">
      <c r="B238" s="154"/>
      <c r="D238" s="132" t="s">
        <v>150</v>
      </c>
      <c r="E238" s="155" t="s">
        <v>1</v>
      </c>
      <c r="F238" s="156" t="s">
        <v>431</v>
      </c>
      <c r="H238" s="157">
        <v>144</v>
      </c>
      <c r="L238" s="154"/>
      <c r="M238" s="158"/>
      <c r="N238" s="159"/>
      <c r="O238" s="159"/>
      <c r="P238" s="159"/>
      <c r="Q238" s="159"/>
      <c r="R238" s="159"/>
      <c r="S238" s="159"/>
      <c r="T238" s="160"/>
      <c r="AT238" s="155" t="s">
        <v>150</v>
      </c>
      <c r="AU238" s="155" t="s">
        <v>78</v>
      </c>
      <c r="AV238" s="12" t="s">
        <v>78</v>
      </c>
      <c r="AW238" s="12" t="s">
        <v>26</v>
      </c>
      <c r="AX238" s="12" t="s">
        <v>69</v>
      </c>
      <c r="AY238" s="155" t="s">
        <v>108</v>
      </c>
    </row>
    <row r="239" spans="2:51" s="12" customFormat="1" ht="12">
      <c r="B239" s="154"/>
      <c r="D239" s="132" t="s">
        <v>150</v>
      </c>
      <c r="E239" s="155" t="s">
        <v>1</v>
      </c>
      <c r="F239" s="156" t="s">
        <v>432</v>
      </c>
      <c r="H239" s="157">
        <v>2.025</v>
      </c>
      <c r="L239" s="154"/>
      <c r="M239" s="158"/>
      <c r="N239" s="159"/>
      <c r="O239" s="159"/>
      <c r="P239" s="159"/>
      <c r="Q239" s="159"/>
      <c r="R239" s="159"/>
      <c r="S239" s="159"/>
      <c r="T239" s="160"/>
      <c r="AT239" s="155" t="s">
        <v>150</v>
      </c>
      <c r="AU239" s="155" t="s">
        <v>78</v>
      </c>
      <c r="AV239" s="12" t="s">
        <v>78</v>
      </c>
      <c r="AW239" s="12" t="s">
        <v>26</v>
      </c>
      <c r="AX239" s="12" t="s">
        <v>69</v>
      </c>
      <c r="AY239" s="155" t="s">
        <v>108</v>
      </c>
    </row>
    <row r="240" spans="2:51" s="13" customFormat="1" ht="12">
      <c r="B240" s="161"/>
      <c r="D240" s="132" t="s">
        <v>150</v>
      </c>
      <c r="E240" s="162" t="s">
        <v>1</v>
      </c>
      <c r="F240" s="163" t="s">
        <v>177</v>
      </c>
      <c r="H240" s="164">
        <v>146.025</v>
      </c>
      <c r="L240" s="161"/>
      <c r="M240" s="165"/>
      <c r="N240" s="166"/>
      <c r="O240" s="166"/>
      <c r="P240" s="166"/>
      <c r="Q240" s="166"/>
      <c r="R240" s="166"/>
      <c r="S240" s="166"/>
      <c r="T240" s="167"/>
      <c r="AT240" s="162" t="s">
        <v>150</v>
      </c>
      <c r="AU240" s="162" t="s">
        <v>78</v>
      </c>
      <c r="AV240" s="13" t="s">
        <v>122</v>
      </c>
      <c r="AW240" s="13" t="s">
        <v>26</v>
      </c>
      <c r="AX240" s="13" t="s">
        <v>76</v>
      </c>
      <c r="AY240" s="162" t="s">
        <v>108</v>
      </c>
    </row>
    <row r="241" spans="2:51" s="12" customFormat="1" ht="12">
      <c r="B241" s="154"/>
      <c r="D241" s="132" t="s">
        <v>150</v>
      </c>
      <c r="F241" s="156" t="s">
        <v>433</v>
      </c>
      <c r="H241" s="157">
        <v>150.406</v>
      </c>
      <c r="L241" s="154"/>
      <c r="M241" s="158"/>
      <c r="N241" s="159"/>
      <c r="O241" s="159"/>
      <c r="P241" s="159"/>
      <c r="Q241" s="159"/>
      <c r="R241" s="159"/>
      <c r="S241" s="159"/>
      <c r="T241" s="160"/>
      <c r="AT241" s="155" t="s">
        <v>150</v>
      </c>
      <c r="AU241" s="155" t="s">
        <v>78</v>
      </c>
      <c r="AV241" s="12" t="s">
        <v>78</v>
      </c>
      <c r="AW241" s="12" t="s">
        <v>3</v>
      </c>
      <c r="AX241" s="12" t="s">
        <v>76</v>
      </c>
      <c r="AY241" s="155" t="s">
        <v>108</v>
      </c>
    </row>
    <row r="242" spans="1:65" s="2" customFormat="1" ht="21.75" customHeight="1">
      <c r="A242" s="29"/>
      <c r="B242" s="118"/>
      <c r="C242" s="119" t="s">
        <v>434</v>
      </c>
      <c r="D242" s="119" t="s">
        <v>109</v>
      </c>
      <c r="E242" s="120" t="s">
        <v>435</v>
      </c>
      <c r="F242" s="121" t="s">
        <v>436</v>
      </c>
      <c r="G242" s="122" t="s">
        <v>145</v>
      </c>
      <c r="H242" s="123">
        <v>153.2</v>
      </c>
      <c r="I242" s="124"/>
      <c r="J242" s="124">
        <f>ROUND(I242*H242,2)</f>
        <v>0</v>
      </c>
      <c r="K242" s="125"/>
      <c r="L242" s="30"/>
      <c r="M242" s="126" t="s">
        <v>1</v>
      </c>
      <c r="N242" s="127" t="s">
        <v>34</v>
      </c>
      <c r="O242" s="128">
        <v>0.06</v>
      </c>
      <c r="P242" s="128">
        <f>O242*H242</f>
        <v>9.191999999999998</v>
      </c>
      <c r="Q242" s="128">
        <v>0</v>
      </c>
      <c r="R242" s="128">
        <f>Q242*H242</f>
        <v>0</v>
      </c>
      <c r="S242" s="128">
        <v>0</v>
      </c>
      <c r="T242" s="129">
        <f>S242*H242</f>
        <v>0</v>
      </c>
      <c r="U242" s="29"/>
      <c r="V242" s="29"/>
      <c r="W242" s="29"/>
      <c r="X242" s="29"/>
      <c r="Y242" s="29"/>
      <c r="Z242" s="29"/>
      <c r="AA242" s="29"/>
      <c r="AB242" s="29"/>
      <c r="AC242" s="29"/>
      <c r="AD242" s="29"/>
      <c r="AE242" s="29"/>
      <c r="AR242" s="130" t="s">
        <v>122</v>
      </c>
      <c r="AT242" s="130" t="s">
        <v>109</v>
      </c>
      <c r="AU242" s="130" t="s">
        <v>78</v>
      </c>
      <c r="AY242" s="17" t="s">
        <v>108</v>
      </c>
      <c r="BE242" s="131">
        <f>IF(N242="základní",J242,0)</f>
        <v>0</v>
      </c>
      <c r="BF242" s="131">
        <f>IF(N242="snížená",J242,0)</f>
        <v>0</v>
      </c>
      <c r="BG242" s="131">
        <f>IF(N242="zákl. přenesená",J242,0)</f>
        <v>0</v>
      </c>
      <c r="BH242" s="131">
        <f>IF(N242="sníž. přenesená",J242,0)</f>
        <v>0</v>
      </c>
      <c r="BI242" s="131">
        <f>IF(N242="nulová",J242,0)</f>
        <v>0</v>
      </c>
      <c r="BJ242" s="17" t="s">
        <v>76</v>
      </c>
      <c r="BK242" s="131">
        <f>ROUND(I242*H242,2)</f>
        <v>0</v>
      </c>
      <c r="BL242" s="17" t="s">
        <v>122</v>
      </c>
      <c r="BM242" s="130" t="s">
        <v>437</v>
      </c>
    </row>
    <row r="243" spans="1:47" s="2" customFormat="1" ht="29.25">
      <c r="A243" s="29"/>
      <c r="B243" s="30"/>
      <c r="C243" s="29"/>
      <c r="D243" s="132" t="s">
        <v>114</v>
      </c>
      <c r="E243" s="29"/>
      <c r="F243" s="133" t="s">
        <v>438</v>
      </c>
      <c r="G243" s="29"/>
      <c r="H243" s="29"/>
      <c r="I243" s="29"/>
      <c r="J243" s="29"/>
      <c r="K243" s="29"/>
      <c r="L243" s="30"/>
      <c r="M243" s="134"/>
      <c r="N243" s="135"/>
      <c r="O243" s="54"/>
      <c r="P243" s="54"/>
      <c r="Q243" s="54"/>
      <c r="R243" s="54"/>
      <c r="S243" s="54"/>
      <c r="T243" s="55"/>
      <c r="U243" s="29"/>
      <c r="V243" s="29"/>
      <c r="W243" s="29"/>
      <c r="X243" s="29"/>
      <c r="Y243" s="29"/>
      <c r="Z243" s="29"/>
      <c r="AA243" s="29"/>
      <c r="AB243" s="29"/>
      <c r="AC243" s="29"/>
      <c r="AD243" s="29"/>
      <c r="AE243" s="29"/>
      <c r="AT243" s="17" t="s">
        <v>114</v>
      </c>
      <c r="AU243" s="17" t="s">
        <v>78</v>
      </c>
    </row>
    <row r="244" spans="1:47" s="2" customFormat="1" ht="12">
      <c r="A244" s="29"/>
      <c r="B244" s="30"/>
      <c r="C244" s="29"/>
      <c r="D244" s="152" t="s">
        <v>148</v>
      </c>
      <c r="E244" s="29"/>
      <c r="F244" s="153" t="s">
        <v>439</v>
      </c>
      <c r="G244" s="29"/>
      <c r="H244" s="29"/>
      <c r="I244" s="29"/>
      <c r="J244" s="29"/>
      <c r="K244" s="29"/>
      <c r="L244" s="30"/>
      <c r="M244" s="134"/>
      <c r="N244" s="135"/>
      <c r="O244" s="54"/>
      <c r="P244" s="54"/>
      <c r="Q244" s="54"/>
      <c r="R244" s="54"/>
      <c r="S244" s="54"/>
      <c r="T244" s="55"/>
      <c r="U244" s="29"/>
      <c r="V244" s="29"/>
      <c r="W244" s="29"/>
      <c r="X244" s="29"/>
      <c r="Y244" s="29"/>
      <c r="Z244" s="29"/>
      <c r="AA244" s="29"/>
      <c r="AB244" s="29"/>
      <c r="AC244" s="29"/>
      <c r="AD244" s="29"/>
      <c r="AE244" s="29"/>
      <c r="AT244" s="17" t="s">
        <v>148</v>
      </c>
      <c r="AU244" s="17" t="s">
        <v>78</v>
      </c>
    </row>
    <row r="245" spans="2:51" s="12" customFormat="1" ht="12">
      <c r="B245" s="154"/>
      <c r="D245" s="132" t="s">
        <v>150</v>
      </c>
      <c r="E245" s="155" t="s">
        <v>1</v>
      </c>
      <c r="F245" s="156" t="s">
        <v>440</v>
      </c>
      <c r="H245" s="157">
        <v>153.2</v>
      </c>
      <c r="L245" s="154"/>
      <c r="M245" s="158"/>
      <c r="N245" s="159"/>
      <c r="O245" s="159"/>
      <c r="P245" s="159"/>
      <c r="Q245" s="159"/>
      <c r="R245" s="159"/>
      <c r="S245" s="159"/>
      <c r="T245" s="160"/>
      <c r="AT245" s="155" t="s">
        <v>150</v>
      </c>
      <c r="AU245" s="155" t="s">
        <v>78</v>
      </c>
      <c r="AV245" s="12" t="s">
        <v>78</v>
      </c>
      <c r="AW245" s="12" t="s">
        <v>26</v>
      </c>
      <c r="AX245" s="12" t="s">
        <v>76</v>
      </c>
      <c r="AY245" s="155" t="s">
        <v>108</v>
      </c>
    </row>
    <row r="246" spans="1:65" s="2" customFormat="1" ht="16.5" customHeight="1">
      <c r="A246" s="29"/>
      <c r="B246" s="118"/>
      <c r="C246" s="119" t="s">
        <v>441</v>
      </c>
      <c r="D246" s="119" t="s">
        <v>109</v>
      </c>
      <c r="E246" s="120" t="s">
        <v>442</v>
      </c>
      <c r="F246" s="121" t="s">
        <v>443</v>
      </c>
      <c r="G246" s="122" t="s">
        <v>145</v>
      </c>
      <c r="H246" s="123">
        <v>30.1</v>
      </c>
      <c r="I246" s="124"/>
      <c r="J246" s="124">
        <f>ROUND(I246*H246,2)</f>
        <v>0</v>
      </c>
      <c r="K246" s="125"/>
      <c r="L246" s="30"/>
      <c r="M246" s="126" t="s">
        <v>1</v>
      </c>
      <c r="N246" s="127" t="s">
        <v>34</v>
      </c>
      <c r="O246" s="128">
        <v>0.757</v>
      </c>
      <c r="P246" s="128">
        <f>O246*H246</f>
        <v>22.785700000000002</v>
      </c>
      <c r="Q246" s="128">
        <v>0.11162</v>
      </c>
      <c r="R246" s="128">
        <f>Q246*H246</f>
        <v>3.359762</v>
      </c>
      <c r="S246" s="128">
        <v>0</v>
      </c>
      <c r="T246" s="129">
        <f>S246*H246</f>
        <v>0</v>
      </c>
      <c r="U246" s="29"/>
      <c r="V246" s="29"/>
      <c r="W246" s="29"/>
      <c r="X246" s="29"/>
      <c r="Y246" s="29"/>
      <c r="Z246" s="29"/>
      <c r="AA246" s="29"/>
      <c r="AB246" s="29"/>
      <c r="AC246" s="29"/>
      <c r="AD246" s="29"/>
      <c r="AE246" s="29"/>
      <c r="AR246" s="130" t="s">
        <v>122</v>
      </c>
      <c r="AT246" s="130" t="s">
        <v>109</v>
      </c>
      <c r="AU246" s="130" t="s">
        <v>78</v>
      </c>
      <c r="AY246" s="17" t="s">
        <v>108</v>
      </c>
      <c r="BE246" s="131">
        <f>IF(N246="základní",J246,0)</f>
        <v>0</v>
      </c>
      <c r="BF246" s="131">
        <f>IF(N246="snížená",J246,0)</f>
        <v>0</v>
      </c>
      <c r="BG246" s="131">
        <f>IF(N246="zákl. přenesená",J246,0)</f>
        <v>0</v>
      </c>
      <c r="BH246" s="131">
        <f>IF(N246="sníž. přenesená",J246,0)</f>
        <v>0</v>
      </c>
      <c r="BI246" s="131">
        <f>IF(N246="nulová",J246,0)</f>
        <v>0</v>
      </c>
      <c r="BJ246" s="17" t="s">
        <v>76</v>
      </c>
      <c r="BK246" s="131">
        <f>ROUND(I246*H246,2)</f>
        <v>0</v>
      </c>
      <c r="BL246" s="17" t="s">
        <v>122</v>
      </c>
      <c r="BM246" s="130" t="s">
        <v>444</v>
      </c>
    </row>
    <row r="247" spans="1:47" s="2" customFormat="1" ht="29.25">
      <c r="A247" s="29"/>
      <c r="B247" s="30"/>
      <c r="C247" s="29"/>
      <c r="D247" s="132" t="s">
        <v>114</v>
      </c>
      <c r="E247" s="29"/>
      <c r="F247" s="133" t="s">
        <v>445</v>
      </c>
      <c r="G247" s="29"/>
      <c r="H247" s="29"/>
      <c r="I247" s="29"/>
      <c r="J247" s="29"/>
      <c r="K247" s="29"/>
      <c r="L247" s="30"/>
      <c r="M247" s="134"/>
      <c r="N247" s="135"/>
      <c r="O247" s="54"/>
      <c r="P247" s="54"/>
      <c r="Q247" s="54"/>
      <c r="R247" s="54"/>
      <c r="S247" s="54"/>
      <c r="T247" s="55"/>
      <c r="U247" s="29"/>
      <c r="V247" s="29"/>
      <c r="W247" s="29"/>
      <c r="X247" s="29"/>
      <c r="Y247" s="29"/>
      <c r="Z247" s="29"/>
      <c r="AA247" s="29"/>
      <c r="AB247" s="29"/>
      <c r="AC247" s="29"/>
      <c r="AD247" s="29"/>
      <c r="AE247" s="29"/>
      <c r="AT247" s="17" t="s">
        <v>114</v>
      </c>
      <c r="AU247" s="17" t="s">
        <v>78</v>
      </c>
    </row>
    <row r="248" spans="1:47" s="2" customFormat="1" ht="12">
      <c r="A248" s="29"/>
      <c r="B248" s="30"/>
      <c r="C248" s="29"/>
      <c r="D248" s="152" t="s">
        <v>148</v>
      </c>
      <c r="E248" s="29"/>
      <c r="F248" s="153" t="s">
        <v>446</v>
      </c>
      <c r="G248" s="29"/>
      <c r="H248" s="29"/>
      <c r="I248" s="29"/>
      <c r="J248" s="29"/>
      <c r="K248" s="29"/>
      <c r="L248" s="30"/>
      <c r="M248" s="134"/>
      <c r="N248" s="135"/>
      <c r="O248" s="54"/>
      <c r="P248" s="54"/>
      <c r="Q248" s="54"/>
      <c r="R248" s="54"/>
      <c r="S248" s="54"/>
      <c r="T248" s="55"/>
      <c r="U248" s="29"/>
      <c r="V248" s="29"/>
      <c r="W248" s="29"/>
      <c r="X248" s="29"/>
      <c r="Y248" s="29"/>
      <c r="Z248" s="29"/>
      <c r="AA248" s="29"/>
      <c r="AB248" s="29"/>
      <c r="AC248" s="29"/>
      <c r="AD248" s="29"/>
      <c r="AE248" s="29"/>
      <c r="AT248" s="17" t="s">
        <v>148</v>
      </c>
      <c r="AU248" s="17" t="s">
        <v>78</v>
      </c>
    </row>
    <row r="249" spans="2:51" s="12" customFormat="1" ht="12">
      <c r="B249" s="154"/>
      <c r="D249" s="132" t="s">
        <v>150</v>
      </c>
      <c r="E249" s="155" t="s">
        <v>1</v>
      </c>
      <c r="F249" s="156" t="s">
        <v>447</v>
      </c>
      <c r="H249" s="157">
        <v>21.2</v>
      </c>
      <c r="L249" s="154"/>
      <c r="M249" s="158"/>
      <c r="N249" s="159"/>
      <c r="O249" s="159"/>
      <c r="P249" s="159"/>
      <c r="Q249" s="159"/>
      <c r="R249" s="159"/>
      <c r="S249" s="159"/>
      <c r="T249" s="160"/>
      <c r="AT249" s="155" t="s">
        <v>150</v>
      </c>
      <c r="AU249" s="155" t="s">
        <v>78</v>
      </c>
      <c r="AV249" s="12" t="s">
        <v>78</v>
      </c>
      <c r="AW249" s="12" t="s">
        <v>26</v>
      </c>
      <c r="AX249" s="12" t="s">
        <v>69</v>
      </c>
      <c r="AY249" s="155" t="s">
        <v>108</v>
      </c>
    </row>
    <row r="250" spans="2:51" s="12" customFormat="1" ht="12">
      <c r="B250" s="154"/>
      <c r="D250" s="132" t="s">
        <v>150</v>
      </c>
      <c r="E250" s="155" t="s">
        <v>1</v>
      </c>
      <c r="F250" s="156" t="s">
        <v>448</v>
      </c>
      <c r="H250" s="157">
        <v>8.9</v>
      </c>
      <c r="L250" s="154"/>
      <c r="M250" s="158"/>
      <c r="N250" s="159"/>
      <c r="O250" s="159"/>
      <c r="P250" s="159"/>
      <c r="Q250" s="159"/>
      <c r="R250" s="159"/>
      <c r="S250" s="159"/>
      <c r="T250" s="160"/>
      <c r="AT250" s="155" t="s">
        <v>150</v>
      </c>
      <c r="AU250" s="155" t="s">
        <v>78</v>
      </c>
      <c r="AV250" s="12" t="s">
        <v>78</v>
      </c>
      <c r="AW250" s="12" t="s">
        <v>26</v>
      </c>
      <c r="AX250" s="12" t="s">
        <v>69</v>
      </c>
      <c r="AY250" s="155" t="s">
        <v>108</v>
      </c>
    </row>
    <row r="251" spans="2:51" s="13" customFormat="1" ht="12">
      <c r="B251" s="161"/>
      <c r="D251" s="132" t="s">
        <v>150</v>
      </c>
      <c r="E251" s="162" t="s">
        <v>1</v>
      </c>
      <c r="F251" s="163" t="s">
        <v>177</v>
      </c>
      <c r="H251" s="164">
        <v>30.1</v>
      </c>
      <c r="L251" s="161"/>
      <c r="M251" s="165"/>
      <c r="N251" s="166"/>
      <c r="O251" s="166"/>
      <c r="P251" s="166"/>
      <c r="Q251" s="166"/>
      <c r="R251" s="166"/>
      <c r="S251" s="166"/>
      <c r="T251" s="167"/>
      <c r="AT251" s="162" t="s">
        <v>150</v>
      </c>
      <c r="AU251" s="162" t="s">
        <v>78</v>
      </c>
      <c r="AV251" s="13" t="s">
        <v>122</v>
      </c>
      <c r="AW251" s="13" t="s">
        <v>26</v>
      </c>
      <c r="AX251" s="13" t="s">
        <v>76</v>
      </c>
      <c r="AY251" s="162" t="s">
        <v>108</v>
      </c>
    </row>
    <row r="252" spans="1:65" s="2" customFormat="1" ht="16.5" customHeight="1">
      <c r="A252" s="29"/>
      <c r="B252" s="118"/>
      <c r="C252" s="136" t="s">
        <v>449</v>
      </c>
      <c r="D252" s="136" t="s">
        <v>119</v>
      </c>
      <c r="E252" s="137" t="s">
        <v>450</v>
      </c>
      <c r="F252" s="138" t="s">
        <v>451</v>
      </c>
      <c r="G252" s="139" t="s">
        <v>145</v>
      </c>
      <c r="H252" s="140">
        <v>9.345</v>
      </c>
      <c r="I252" s="141"/>
      <c r="J252" s="141">
        <f>ROUND(I252*H252,2)</f>
        <v>0</v>
      </c>
      <c r="K252" s="142"/>
      <c r="L252" s="143"/>
      <c r="M252" s="144" t="s">
        <v>1</v>
      </c>
      <c r="N252" s="145" t="s">
        <v>34</v>
      </c>
      <c r="O252" s="128">
        <v>0</v>
      </c>
      <c r="P252" s="128">
        <f>O252*H252</f>
        <v>0</v>
      </c>
      <c r="Q252" s="128">
        <v>0.175</v>
      </c>
      <c r="R252" s="128">
        <f>Q252*H252</f>
        <v>1.635375</v>
      </c>
      <c r="S252" s="128">
        <v>0</v>
      </c>
      <c r="T252" s="129">
        <f>S252*H252</f>
        <v>0</v>
      </c>
      <c r="U252" s="29"/>
      <c r="V252" s="29"/>
      <c r="W252" s="29"/>
      <c r="X252" s="29"/>
      <c r="Y252" s="29"/>
      <c r="Z252" s="29"/>
      <c r="AA252" s="29"/>
      <c r="AB252" s="29"/>
      <c r="AC252" s="29"/>
      <c r="AD252" s="29"/>
      <c r="AE252" s="29"/>
      <c r="AR252" s="130" t="s">
        <v>194</v>
      </c>
      <c r="AT252" s="130" t="s">
        <v>119</v>
      </c>
      <c r="AU252" s="130" t="s">
        <v>78</v>
      </c>
      <c r="AY252" s="17" t="s">
        <v>108</v>
      </c>
      <c r="BE252" s="131">
        <f>IF(N252="základní",J252,0)</f>
        <v>0</v>
      </c>
      <c r="BF252" s="131">
        <f>IF(N252="snížená",J252,0)</f>
        <v>0</v>
      </c>
      <c r="BG252" s="131">
        <f>IF(N252="zákl. přenesená",J252,0)</f>
        <v>0</v>
      </c>
      <c r="BH252" s="131">
        <f>IF(N252="sníž. přenesená",J252,0)</f>
        <v>0</v>
      </c>
      <c r="BI252" s="131">
        <f>IF(N252="nulová",J252,0)</f>
        <v>0</v>
      </c>
      <c r="BJ252" s="17" t="s">
        <v>76</v>
      </c>
      <c r="BK252" s="131">
        <f>ROUND(I252*H252,2)</f>
        <v>0</v>
      </c>
      <c r="BL252" s="17" t="s">
        <v>122</v>
      </c>
      <c r="BM252" s="130" t="s">
        <v>452</v>
      </c>
    </row>
    <row r="253" spans="1:47" s="2" customFormat="1" ht="12">
      <c r="A253" s="29"/>
      <c r="B253" s="30"/>
      <c r="C253" s="29"/>
      <c r="D253" s="132" t="s">
        <v>114</v>
      </c>
      <c r="E253" s="29"/>
      <c r="F253" s="133" t="s">
        <v>451</v>
      </c>
      <c r="G253" s="29"/>
      <c r="H253" s="29"/>
      <c r="I253" s="29"/>
      <c r="J253" s="29"/>
      <c r="K253" s="29"/>
      <c r="L253" s="30"/>
      <c r="M253" s="134"/>
      <c r="N253" s="135"/>
      <c r="O253" s="54"/>
      <c r="P253" s="54"/>
      <c r="Q253" s="54"/>
      <c r="R253" s="54"/>
      <c r="S253" s="54"/>
      <c r="T253" s="55"/>
      <c r="U253" s="29"/>
      <c r="V253" s="29"/>
      <c r="W253" s="29"/>
      <c r="X253" s="29"/>
      <c r="Y253" s="29"/>
      <c r="Z253" s="29"/>
      <c r="AA253" s="29"/>
      <c r="AB253" s="29"/>
      <c r="AC253" s="29"/>
      <c r="AD253" s="29"/>
      <c r="AE253" s="29"/>
      <c r="AT253" s="17" t="s">
        <v>114</v>
      </c>
      <c r="AU253" s="17" t="s">
        <v>78</v>
      </c>
    </row>
    <row r="254" spans="2:51" s="12" customFormat="1" ht="12">
      <c r="B254" s="154"/>
      <c r="D254" s="132" t="s">
        <v>150</v>
      </c>
      <c r="F254" s="156" t="s">
        <v>453</v>
      </c>
      <c r="H254" s="157">
        <v>9.345</v>
      </c>
      <c r="L254" s="154"/>
      <c r="M254" s="158"/>
      <c r="N254" s="159"/>
      <c r="O254" s="159"/>
      <c r="P254" s="159"/>
      <c r="Q254" s="159"/>
      <c r="R254" s="159"/>
      <c r="S254" s="159"/>
      <c r="T254" s="160"/>
      <c r="AT254" s="155" t="s">
        <v>150</v>
      </c>
      <c r="AU254" s="155" t="s">
        <v>78</v>
      </c>
      <c r="AV254" s="12" t="s">
        <v>78</v>
      </c>
      <c r="AW254" s="12" t="s">
        <v>3</v>
      </c>
      <c r="AX254" s="12" t="s">
        <v>76</v>
      </c>
      <c r="AY254" s="155" t="s">
        <v>108</v>
      </c>
    </row>
    <row r="255" spans="1:65" s="2" customFormat="1" ht="16.5" customHeight="1">
      <c r="A255" s="29"/>
      <c r="B255" s="118"/>
      <c r="C255" s="136" t="s">
        <v>454</v>
      </c>
      <c r="D255" s="136" t="s">
        <v>119</v>
      </c>
      <c r="E255" s="137" t="s">
        <v>455</v>
      </c>
      <c r="F255" s="138" t="s">
        <v>456</v>
      </c>
      <c r="G255" s="139" t="s">
        <v>145</v>
      </c>
      <c r="H255" s="140">
        <v>21.836</v>
      </c>
      <c r="I255" s="141"/>
      <c r="J255" s="141">
        <f>ROUND(I255*H255,2)</f>
        <v>0</v>
      </c>
      <c r="K255" s="142"/>
      <c r="L255" s="143"/>
      <c r="M255" s="144" t="s">
        <v>1</v>
      </c>
      <c r="N255" s="145" t="s">
        <v>34</v>
      </c>
      <c r="O255" s="128">
        <v>0</v>
      </c>
      <c r="P255" s="128">
        <f>O255*H255</f>
        <v>0</v>
      </c>
      <c r="Q255" s="128">
        <v>0.176</v>
      </c>
      <c r="R255" s="128">
        <f>Q255*H255</f>
        <v>3.8431359999999994</v>
      </c>
      <c r="S255" s="128">
        <v>0</v>
      </c>
      <c r="T255" s="129">
        <f>S255*H255</f>
        <v>0</v>
      </c>
      <c r="U255" s="29"/>
      <c r="V255" s="29"/>
      <c r="W255" s="29"/>
      <c r="X255" s="29"/>
      <c r="Y255" s="29"/>
      <c r="Z255" s="29"/>
      <c r="AA255" s="29"/>
      <c r="AB255" s="29"/>
      <c r="AC255" s="29"/>
      <c r="AD255" s="29"/>
      <c r="AE255" s="29"/>
      <c r="AR255" s="130" t="s">
        <v>194</v>
      </c>
      <c r="AT255" s="130" t="s">
        <v>119</v>
      </c>
      <c r="AU255" s="130" t="s">
        <v>78</v>
      </c>
      <c r="AY255" s="17" t="s">
        <v>108</v>
      </c>
      <c r="BE255" s="131">
        <f>IF(N255="základní",J255,0)</f>
        <v>0</v>
      </c>
      <c r="BF255" s="131">
        <f>IF(N255="snížená",J255,0)</f>
        <v>0</v>
      </c>
      <c r="BG255" s="131">
        <f>IF(N255="zákl. přenesená",J255,0)</f>
        <v>0</v>
      </c>
      <c r="BH255" s="131">
        <f>IF(N255="sníž. přenesená",J255,0)</f>
        <v>0</v>
      </c>
      <c r="BI255" s="131">
        <f>IF(N255="nulová",J255,0)</f>
        <v>0</v>
      </c>
      <c r="BJ255" s="17" t="s">
        <v>76</v>
      </c>
      <c r="BK255" s="131">
        <f>ROUND(I255*H255,2)</f>
        <v>0</v>
      </c>
      <c r="BL255" s="17" t="s">
        <v>122</v>
      </c>
      <c r="BM255" s="130" t="s">
        <v>457</v>
      </c>
    </row>
    <row r="256" spans="1:47" s="2" customFormat="1" ht="12">
      <c r="A256" s="29"/>
      <c r="B256" s="30"/>
      <c r="C256" s="29"/>
      <c r="D256" s="132" t="s">
        <v>114</v>
      </c>
      <c r="E256" s="29"/>
      <c r="F256" s="133" t="s">
        <v>456</v>
      </c>
      <c r="G256" s="29"/>
      <c r="H256" s="29"/>
      <c r="I256" s="29"/>
      <c r="J256" s="29"/>
      <c r="K256" s="29"/>
      <c r="L256" s="30"/>
      <c r="M256" s="134"/>
      <c r="N256" s="135"/>
      <c r="O256" s="54"/>
      <c r="P256" s="54"/>
      <c r="Q256" s="54"/>
      <c r="R256" s="54"/>
      <c r="S256" s="54"/>
      <c r="T256" s="55"/>
      <c r="U256" s="29"/>
      <c r="V256" s="29"/>
      <c r="W256" s="29"/>
      <c r="X256" s="29"/>
      <c r="Y256" s="29"/>
      <c r="Z256" s="29"/>
      <c r="AA256" s="29"/>
      <c r="AB256" s="29"/>
      <c r="AC256" s="29"/>
      <c r="AD256" s="29"/>
      <c r="AE256" s="29"/>
      <c r="AT256" s="17" t="s">
        <v>114</v>
      </c>
      <c r="AU256" s="17" t="s">
        <v>78</v>
      </c>
    </row>
    <row r="257" spans="2:51" s="12" customFormat="1" ht="12">
      <c r="B257" s="154"/>
      <c r="D257" s="132" t="s">
        <v>150</v>
      </c>
      <c r="F257" s="156" t="s">
        <v>458</v>
      </c>
      <c r="H257" s="157">
        <v>21.836</v>
      </c>
      <c r="L257" s="154"/>
      <c r="M257" s="158"/>
      <c r="N257" s="159"/>
      <c r="O257" s="159"/>
      <c r="P257" s="159"/>
      <c r="Q257" s="159"/>
      <c r="R257" s="159"/>
      <c r="S257" s="159"/>
      <c r="T257" s="160"/>
      <c r="AT257" s="155" t="s">
        <v>150</v>
      </c>
      <c r="AU257" s="155" t="s">
        <v>78</v>
      </c>
      <c r="AV257" s="12" t="s">
        <v>78</v>
      </c>
      <c r="AW257" s="12" t="s">
        <v>3</v>
      </c>
      <c r="AX257" s="12" t="s">
        <v>76</v>
      </c>
      <c r="AY257" s="155" t="s">
        <v>108</v>
      </c>
    </row>
    <row r="258" spans="1:65" s="2" customFormat="1" ht="21.75" customHeight="1">
      <c r="A258" s="29"/>
      <c r="B258" s="118"/>
      <c r="C258" s="119" t="s">
        <v>459</v>
      </c>
      <c r="D258" s="119" t="s">
        <v>109</v>
      </c>
      <c r="E258" s="120" t="s">
        <v>460</v>
      </c>
      <c r="F258" s="121" t="s">
        <v>461</v>
      </c>
      <c r="G258" s="122" t="s">
        <v>145</v>
      </c>
      <c r="H258" s="123">
        <v>30.1</v>
      </c>
      <c r="I258" s="124"/>
      <c r="J258" s="124">
        <f>ROUND(I258*H258,2)</f>
        <v>0</v>
      </c>
      <c r="K258" s="125"/>
      <c r="L258" s="30"/>
      <c r="M258" s="126" t="s">
        <v>1</v>
      </c>
      <c r="N258" s="127" t="s">
        <v>34</v>
      </c>
      <c r="O258" s="128">
        <v>0.055</v>
      </c>
      <c r="P258" s="128">
        <f>O258*H258</f>
        <v>1.6555000000000002</v>
      </c>
      <c r="Q258" s="128">
        <v>0</v>
      </c>
      <c r="R258" s="128">
        <f>Q258*H258</f>
        <v>0</v>
      </c>
      <c r="S258" s="128">
        <v>0</v>
      </c>
      <c r="T258" s="129">
        <f>S258*H258</f>
        <v>0</v>
      </c>
      <c r="U258" s="29"/>
      <c r="V258" s="29"/>
      <c r="W258" s="29"/>
      <c r="X258" s="29"/>
      <c r="Y258" s="29"/>
      <c r="Z258" s="29"/>
      <c r="AA258" s="29"/>
      <c r="AB258" s="29"/>
      <c r="AC258" s="29"/>
      <c r="AD258" s="29"/>
      <c r="AE258" s="29"/>
      <c r="AR258" s="130" t="s">
        <v>122</v>
      </c>
      <c r="AT258" s="130" t="s">
        <v>109</v>
      </c>
      <c r="AU258" s="130" t="s">
        <v>78</v>
      </c>
      <c r="AY258" s="17" t="s">
        <v>108</v>
      </c>
      <c r="BE258" s="131">
        <f>IF(N258="základní",J258,0)</f>
        <v>0</v>
      </c>
      <c r="BF258" s="131">
        <f>IF(N258="snížená",J258,0)</f>
        <v>0</v>
      </c>
      <c r="BG258" s="131">
        <f>IF(N258="zákl. přenesená",J258,0)</f>
        <v>0</v>
      </c>
      <c r="BH258" s="131">
        <f>IF(N258="sníž. přenesená",J258,0)</f>
        <v>0</v>
      </c>
      <c r="BI258" s="131">
        <f>IF(N258="nulová",J258,0)</f>
        <v>0</v>
      </c>
      <c r="BJ258" s="17" t="s">
        <v>76</v>
      </c>
      <c r="BK258" s="131">
        <f>ROUND(I258*H258,2)</f>
        <v>0</v>
      </c>
      <c r="BL258" s="17" t="s">
        <v>122</v>
      </c>
      <c r="BM258" s="130" t="s">
        <v>462</v>
      </c>
    </row>
    <row r="259" spans="1:47" s="2" customFormat="1" ht="29.25">
      <c r="A259" s="29"/>
      <c r="B259" s="30"/>
      <c r="C259" s="29"/>
      <c r="D259" s="132" t="s">
        <v>114</v>
      </c>
      <c r="E259" s="29"/>
      <c r="F259" s="133" t="s">
        <v>463</v>
      </c>
      <c r="G259" s="29"/>
      <c r="H259" s="29"/>
      <c r="I259" s="29"/>
      <c r="J259" s="29"/>
      <c r="K259" s="29"/>
      <c r="L259" s="30"/>
      <c r="M259" s="134"/>
      <c r="N259" s="135"/>
      <c r="O259" s="54"/>
      <c r="P259" s="54"/>
      <c r="Q259" s="54"/>
      <c r="R259" s="54"/>
      <c r="S259" s="54"/>
      <c r="T259" s="55"/>
      <c r="U259" s="29"/>
      <c r="V259" s="29"/>
      <c r="W259" s="29"/>
      <c r="X259" s="29"/>
      <c r="Y259" s="29"/>
      <c r="Z259" s="29"/>
      <c r="AA259" s="29"/>
      <c r="AB259" s="29"/>
      <c r="AC259" s="29"/>
      <c r="AD259" s="29"/>
      <c r="AE259" s="29"/>
      <c r="AT259" s="17" t="s">
        <v>114</v>
      </c>
      <c r="AU259" s="17" t="s">
        <v>78</v>
      </c>
    </row>
    <row r="260" spans="1:47" s="2" customFormat="1" ht="12">
      <c r="A260" s="29"/>
      <c r="B260" s="30"/>
      <c r="C260" s="29"/>
      <c r="D260" s="152" t="s">
        <v>148</v>
      </c>
      <c r="E260" s="29"/>
      <c r="F260" s="153" t="s">
        <v>464</v>
      </c>
      <c r="G260" s="29"/>
      <c r="H260" s="29"/>
      <c r="I260" s="29"/>
      <c r="J260" s="29"/>
      <c r="K260" s="29"/>
      <c r="L260" s="30"/>
      <c r="M260" s="134"/>
      <c r="N260" s="135"/>
      <c r="O260" s="54"/>
      <c r="P260" s="54"/>
      <c r="Q260" s="54"/>
      <c r="R260" s="54"/>
      <c r="S260" s="54"/>
      <c r="T260" s="55"/>
      <c r="U260" s="29"/>
      <c r="V260" s="29"/>
      <c r="W260" s="29"/>
      <c r="X260" s="29"/>
      <c r="Y260" s="29"/>
      <c r="Z260" s="29"/>
      <c r="AA260" s="29"/>
      <c r="AB260" s="29"/>
      <c r="AC260" s="29"/>
      <c r="AD260" s="29"/>
      <c r="AE260" s="29"/>
      <c r="AT260" s="17" t="s">
        <v>148</v>
      </c>
      <c r="AU260" s="17" t="s">
        <v>78</v>
      </c>
    </row>
    <row r="261" spans="2:63" s="10" customFormat="1" ht="22.9" customHeight="1">
      <c r="B261" s="108"/>
      <c r="D261" s="109" t="s">
        <v>68</v>
      </c>
      <c r="E261" s="150" t="s">
        <v>194</v>
      </c>
      <c r="F261" s="150" t="s">
        <v>465</v>
      </c>
      <c r="J261" s="151">
        <f>BK261</f>
        <v>0</v>
      </c>
      <c r="L261" s="108"/>
      <c r="M261" s="112"/>
      <c r="N261" s="113"/>
      <c r="O261" s="113"/>
      <c r="P261" s="114">
        <f>SUM(P262:P293)</f>
        <v>93.38417600000001</v>
      </c>
      <c r="Q261" s="113"/>
      <c r="R261" s="114">
        <f>SUM(R262:R293)</f>
        <v>8.270328000000001</v>
      </c>
      <c r="S261" s="113"/>
      <c r="T261" s="115">
        <f>SUM(T262:T293)</f>
        <v>0</v>
      </c>
      <c r="AR261" s="109" t="s">
        <v>76</v>
      </c>
      <c r="AT261" s="116" t="s">
        <v>68</v>
      </c>
      <c r="AU261" s="116" t="s">
        <v>76</v>
      </c>
      <c r="AY261" s="109" t="s">
        <v>108</v>
      </c>
      <c r="BK261" s="117">
        <f>SUM(BK262:BK293)</f>
        <v>0</v>
      </c>
    </row>
    <row r="262" spans="1:65" s="2" customFormat="1" ht="16.5" customHeight="1">
      <c r="A262" s="29"/>
      <c r="B262" s="118"/>
      <c r="C262" s="119" t="s">
        <v>466</v>
      </c>
      <c r="D262" s="119" t="s">
        <v>109</v>
      </c>
      <c r="E262" s="120" t="s">
        <v>467</v>
      </c>
      <c r="F262" s="121" t="s">
        <v>468</v>
      </c>
      <c r="G262" s="122" t="s">
        <v>180</v>
      </c>
      <c r="H262" s="123">
        <v>29.1</v>
      </c>
      <c r="I262" s="124"/>
      <c r="J262" s="124">
        <f>ROUND(I262*H262,2)</f>
        <v>0</v>
      </c>
      <c r="K262" s="125"/>
      <c r="L262" s="30"/>
      <c r="M262" s="126" t="s">
        <v>1</v>
      </c>
      <c r="N262" s="127" t="s">
        <v>34</v>
      </c>
      <c r="O262" s="128">
        <v>0.292</v>
      </c>
      <c r="P262" s="128">
        <f>O262*H262</f>
        <v>8.4972</v>
      </c>
      <c r="Q262" s="128">
        <v>0.00248</v>
      </c>
      <c r="R262" s="128">
        <f>Q262*H262</f>
        <v>0.07216800000000001</v>
      </c>
      <c r="S262" s="128">
        <v>0</v>
      </c>
      <c r="T262" s="129">
        <f>S262*H262</f>
        <v>0</v>
      </c>
      <c r="U262" s="29"/>
      <c r="V262" s="29"/>
      <c r="W262" s="29"/>
      <c r="X262" s="29"/>
      <c r="Y262" s="29"/>
      <c r="Z262" s="29"/>
      <c r="AA262" s="29"/>
      <c r="AB262" s="29"/>
      <c r="AC262" s="29"/>
      <c r="AD262" s="29"/>
      <c r="AE262" s="29"/>
      <c r="AR262" s="130" t="s">
        <v>122</v>
      </c>
      <c r="AT262" s="130" t="s">
        <v>109</v>
      </c>
      <c r="AU262" s="130" t="s">
        <v>78</v>
      </c>
      <c r="AY262" s="17" t="s">
        <v>108</v>
      </c>
      <c r="BE262" s="131">
        <f>IF(N262="základní",J262,0)</f>
        <v>0</v>
      </c>
      <c r="BF262" s="131">
        <f>IF(N262="snížená",J262,0)</f>
        <v>0</v>
      </c>
      <c r="BG262" s="131">
        <f>IF(N262="zákl. přenesená",J262,0)</f>
        <v>0</v>
      </c>
      <c r="BH262" s="131">
        <f>IF(N262="sníž. přenesená",J262,0)</f>
        <v>0</v>
      </c>
      <c r="BI262" s="131">
        <f>IF(N262="nulová",J262,0)</f>
        <v>0</v>
      </c>
      <c r="BJ262" s="17" t="s">
        <v>76</v>
      </c>
      <c r="BK262" s="131">
        <f>ROUND(I262*H262,2)</f>
        <v>0</v>
      </c>
      <c r="BL262" s="17" t="s">
        <v>122</v>
      </c>
      <c r="BM262" s="130" t="s">
        <v>469</v>
      </c>
    </row>
    <row r="263" spans="1:47" s="2" customFormat="1" ht="19.5">
      <c r="A263" s="29"/>
      <c r="B263" s="30"/>
      <c r="C263" s="29"/>
      <c r="D263" s="132" t="s">
        <v>114</v>
      </c>
      <c r="E263" s="29"/>
      <c r="F263" s="133" t="s">
        <v>470</v>
      </c>
      <c r="G263" s="29"/>
      <c r="H263" s="29"/>
      <c r="I263" s="29"/>
      <c r="J263" s="29"/>
      <c r="K263" s="29"/>
      <c r="L263" s="30"/>
      <c r="M263" s="134"/>
      <c r="N263" s="135"/>
      <c r="O263" s="54"/>
      <c r="P263" s="54"/>
      <c r="Q263" s="54"/>
      <c r="R263" s="54"/>
      <c r="S263" s="54"/>
      <c r="T263" s="55"/>
      <c r="U263" s="29"/>
      <c r="V263" s="29"/>
      <c r="W263" s="29"/>
      <c r="X263" s="29"/>
      <c r="Y263" s="29"/>
      <c r="Z263" s="29"/>
      <c r="AA263" s="29"/>
      <c r="AB263" s="29"/>
      <c r="AC263" s="29"/>
      <c r="AD263" s="29"/>
      <c r="AE263" s="29"/>
      <c r="AT263" s="17" t="s">
        <v>114</v>
      </c>
      <c r="AU263" s="17" t="s">
        <v>78</v>
      </c>
    </row>
    <row r="264" spans="1:47" s="2" customFormat="1" ht="12">
      <c r="A264" s="29"/>
      <c r="B264" s="30"/>
      <c r="C264" s="29"/>
      <c r="D264" s="152" t="s">
        <v>148</v>
      </c>
      <c r="E264" s="29"/>
      <c r="F264" s="153" t="s">
        <v>471</v>
      </c>
      <c r="G264" s="29"/>
      <c r="H264" s="29"/>
      <c r="I264" s="29"/>
      <c r="J264" s="29"/>
      <c r="K264" s="29"/>
      <c r="L264" s="30"/>
      <c r="M264" s="134"/>
      <c r="N264" s="135"/>
      <c r="O264" s="54"/>
      <c r="P264" s="54"/>
      <c r="Q264" s="54"/>
      <c r="R264" s="54"/>
      <c r="S264" s="54"/>
      <c r="T264" s="55"/>
      <c r="U264" s="29"/>
      <c r="V264" s="29"/>
      <c r="W264" s="29"/>
      <c r="X264" s="29"/>
      <c r="Y264" s="29"/>
      <c r="Z264" s="29"/>
      <c r="AA264" s="29"/>
      <c r="AB264" s="29"/>
      <c r="AC264" s="29"/>
      <c r="AD264" s="29"/>
      <c r="AE264" s="29"/>
      <c r="AT264" s="17" t="s">
        <v>148</v>
      </c>
      <c r="AU264" s="17" t="s">
        <v>78</v>
      </c>
    </row>
    <row r="265" spans="2:51" s="12" customFormat="1" ht="12">
      <c r="B265" s="154"/>
      <c r="D265" s="132" t="s">
        <v>150</v>
      </c>
      <c r="E265" s="155" t="s">
        <v>1</v>
      </c>
      <c r="F265" s="156" t="s">
        <v>472</v>
      </c>
      <c r="H265" s="157">
        <v>29.1</v>
      </c>
      <c r="L265" s="154"/>
      <c r="M265" s="158"/>
      <c r="N265" s="159"/>
      <c r="O265" s="159"/>
      <c r="P265" s="159"/>
      <c r="Q265" s="159"/>
      <c r="R265" s="159"/>
      <c r="S265" s="159"/>
      <c r="T265" s="160"/>
      <c r="AT265" s="155" t="s">
        <v>150</v>
      </c>
      <c r="AU265" s="155" t="s">
        <v>78</v>
      </c>
      <c r="AV265" s="12" t="s">
        <v>78</v>
      </c>
      <c r="AW265" s="12" t="s">
        <v>26</v>
      </c>
      <c r="AX265" s="12" t="s">
        <v>76</v>
      </c>
      <c r="AY265" s="155" t="s">
        <v>108</v>
      </c>
    </row>
    <row r="266" spans="1:65" s="2" customFormat="1" ht="16.5" customHeight="1">
      <c r="A266" s="29"/>
      <c r="B266" s="118"/>
      <c r="C266" s="119" t="s">
        <v>473</v>
      </c>
      <c r="D266" s="119" t="s">
        <v>109</v>
      </c>
      <c r="E266" s="120" t="s">
        <v>474</v>
      </c>
      <c r="F266" s="121" t="s">
        <v>475</v>
      </c>
      <c r="G266" s="122" t="s">
        <v>190</v>
      </c>
      <c r="H266" s="123">
        <v>2.328</v>
      </c>
      <c r="I266" s="124"/>
      <c r="J266" s="124">
        <f>ROUND(I266*H266,2)</f>
        <v>0</v>
      </c>
      <c r="K266" s="125"/>
      <c r="L266" s="30"/>
      <c r="M266" s="126" t="s">
        <v>1</v>
      </c>
      <c r="N266" s="127" t="s">
        <v>34</v>
      </c>
      <c r="O266" s="128">
        <v>1.317</v>
      </c>
      <c r="P266" s="128">
        <f>O266*H266</f>
        <v>3.0659759999999996</v>
      </c>
      <c r="Q266" s="128">
        <v>0</v>
      </c>
      <c r="R266" s="128">
        <f>Q266*H266</f>
        <v>0</v>
      </c>
      <c r="S266" s="128">
        <v>0</v>
      </c>
      <c r="T266" s="129">
        <f>S266*H266</f>
        <v>0</v>
      </c>
      <c r="U266" s="29"/>
      <c r="V266" s="29"/>
      <c r="W266" s="29"/>
      <c r="X266" s="29"/>
      <c r="Y266" s="29"/>
      <c r="Z266" s="29"/>
      <c r="AA266" s="29"/>
      <c r="AB266" s="29"/>
      <c r="AC266" s="29"/>
      <c r="AD266" s="29"/>
      <c r="AE266" s="29"/>
      <c r="AR266" s="130" t="s">
        <v>122</v>
      </c>
      <c r="AT266" s="130" t="s">
        <v>109</v>
      </c>
      <c r="AU266" s="130" t="s">
        <v>78</v>
      </c>
      <c r="AY266" s="17" t="s">
        <v>108</v>
      </c>
      <c r="BE266" s="131">
        <f>IF(N266="základní",J266,0)</f>
        <v>0</v>
      </c>
      <c r="BF266" s="131">
        <f>IF(N266="snížená",J266,0)</f>
        <v>0</v>
      </c>
      <c r="BG266" s="131">
        <f>IF(N266="zákl. přenesená",J266,0)</f>
        <v>0</v>
      </c>
      <c r="BH266" s="131">
        <f>IF(N266="sníž. přenesená",J266,0)</f>
        <v>0</v>
      </c>
      <c r="BI266" s="131">
        <f>IF(N266="nulová",J266,0)</f>
        <v>0</v>
      </c>
      <c r="BJ266" s="17" t="s">
        <v>76</v>
      </c>
      <c r="BK266" s="131">
        <f>ROUND(I266*H266,2)</f>
        <v>0</v>
      </c>
      <c r="BL266" s="17" t="s">
        <v>122</v>
      </c>
      <c r="BM266" s="130" t="s">
        <v>476</v>
      </c>
    </row>
    <row r="267" spans="1:47" s="2" customFormat="1" ht="12">
      <c r="A267" s="29"/>
      <c r="B267" s="30"/>
      <c r="C267" s="29"/>
      <c r="D267" s="132" t="s">
        <v>114</v>
      </c>
      <c r="E267" s="29"/>
      <c r="F267" s="133" t="s">
        <v>477</v>
      </c>
      <c r="G267" s="29"/>
      <c r="H267" s="29"/>
      <c r="I267" s="29"/>
      <c r="J267" s="29"/>
      <c r="K267" s="29"/>
      <c r="L267" s="30"/>
      <c r="M267" s="134"/>
      <c r="N267" s="135"/>
      <c r="O267" s="54"/>
      <c r="P267" s="54"/>
      <c r="Q267" s="54"/>
      <c r="R267" s="54"/>
      <c r="S267" s="54"/>
      <c r="T267" s="55"/>
      <c r="U267" s="29"/>
      <c r="V267" s="29"/>
      <c r="W267" s="29"/>
      <c r="X267" s="29"/>
      <c r="Y267" s="29"/>
      <c r="Z267" s="29"/>
      <c r="AA267" s="29"/>
      <c r="AB267" s="29"/>
      <c r="AC267" s="29"/>
      <c r="AD267" s="29"/>
      <c r="AE267" s="29"/>
      <c r="AT267" s="17" t="s">
        <v>114</v>
      </c>
      <c r="AU267" s="17" t="s">
        <v>78</v>
      </c>
    </row>
    <row r="268" spans="1:47" s="2" customFormat="1" ht="12">
      <c r="A268" s="29"/>
      <c r="B268" s="30"/>
      <c r="C268" s="29"/>
      <c r="D268" s="152" t="s">
        <v>148</v>
      </c>
      <c r="E268" s="29"/>
      <c r="F268" s="153" t="s">
        <v>478</v>
      </c>
      <c r="G268" s="29"/>
      <c r="H268" s="29"/>
      <c r="I268" s="29"/>
      <c r="J268" s="29"/>
      <c r="K268" s="29"/>
      <c r="L268" s="30"/>
      <c r="M268" s="134"/>
      <c r="N268" s="135"/>
      <c r="O268" s="54"/>
      <c r="P268" s="54"/>
      <c r="Q268" s="54"/>
      <c r="R268" s="54"/>
      <c r="S268" s="54"/>
      <c r="T268" s="55"/>
      <c r="U268" s="29"/>
      <c r="V268" s="29"/>
      <c r="W268" s="29"/>
      <c r="X268" s="29"/>
      <c r="Y268" s="29"/>
      <c r="Z268" s="29"/>
      <c r="AA268" s="29"/>
      <c r="AB268" s="29"/>
      <c r="AC268" s="29"/>
      <c r="AD268" s="29"/>
      <c r="AE268" s="29"/>
      <c r="AT268" s="17" t="s">
        <v>148</v>
      </c>
      <c r="AU268" s="17" t="s">
        <v>78</v>
      </c>
    </row>
    <row r="269" spans="2:51" s="12" customFormat="1" ht="12">
      <c r="B269" s="154"/>
      <c r="D269" s="132" t="s">
        <v>150</v>
      </c>
      <c r="E269" s="155" t="s">
        <v>1</v>
      </c>
      <c r="F269" s="156" t="s">
        <v>479</v>
      </c>
      <c r="H269" s="157">
        <v>2.328</v>
      </c>
      <c r="L269" s="154"/>
      <c r="M269" s="158"/>
      <c r="N269" s="159"/>
      <c r="O269" s="159"/>
      <c r="P269" s="159"/>
      <c r="Q269" s="159"/>
      <c r="R269" s="159"/>
      <c r="S269" s="159"/>
      <c r="T269" s="160"/>
      <c r="AT269" s="155" t="s">
        <v>150</v>
      </c>
      <c r="AU269" s="155" t="s">
        <v>78</v>
      </c>
      <c r="AV269" s="12" t="s">
        <v>78</v>
      </c>
      <c r="AW269" s="12" t="s">
        <v>26</v>
      </c>
      <c r="AX269" s="12" t="s">
        <v>76</v>
      </c>
      <c r="AY269" s="155" t="s">
        <v>108</v>
      </c>
    </row>
    <row r="270" spans="1:65" s="2" customFormat="1" ht="16.5" customHeight="1">
      <c r="A270" s="29"/>
      <c r="B270" s="118"/>
      <c r="C270" s="119" t="s">
        <v>480</v>
      </c>
      <c r="D270" s="119" t="s">
        <v>109</v>
      </c>
      <c r="E270" s="120" t="s">
        <v>481</v>
      </c>
      <c r="F270" s="121" t="s">
        <v>482</v>
      </c>
      <c r="G270" s="122" t="s">
        <v>483</v>
      </c>
      <c r="H270" s="123">
        <v>7</v>
      </c>
      <c r="I270" s="124"/>
      <c r="J270" s="124">
        <f>ROUND(I270*H270,2)</f>
        <v>0</v>
      </c>
      <c r="K270" s="125"/>
      <c r="L270" s="30"/>
      <c r="M270" s="126" t="s">
        <v>1</v>
      </c>
      <c r="N270" s="127" t="s">
        <v>34</v>
      </c>
      <c r="O270" s="128">
        <v>5.024</v>
      </c>
      <c r="P270" s="128">
        <f>O270*H270</f>
        <v>35.168</v>
      </c>
      <c r="Q270" s="128">
        <v>0.14494</v>
      </c>
      <c r="R270" s="128">
        <f>Q270*H270</f>
        <v>1.01458</v>
      </c>
      <c r="S270" s="128">
        <v>0</v>
      </c>
      <c r="T270" s="129">
        <f>S270*H270</f>
        <v>0</v>
      </c>
      <c r="U270" s="29"/>
      <c r="V270" s="29"/>
      <c r="W270" s="29"/>
      <c r="X270" s="29"/>
      <c r="Y270" s="29"/>
      <c r="Z270" s="29"/>
      <c r="AA270" s="29"/>
      <c r="AB270" s="29"/>
      <c r="AC270" s="29"/>
      <c r="AD270" s="29"/>
      <c r="AE270" s="29"/>
      <c r="AR270" s="130" t="s">
        <v>122</v>
      </c>
      <c r="AT270" s="130" t="s">
        <v>109</v>
      </c>
      <c r="AU270" s="130" t="s">
        <v>78</v>
      </c>
      <c r="AY270" s="17" t="s">
        <v>108</v>
      </c>
      <c r="BE270" s="131">
        <f>IF(N270="základní",J270,0)</f>
        <v>0</v>
      </c>
      <c r="BF270" s="131">
        <f>IF(N270="snížená",J270,0)</f>
        <v>0</v>
      </c>
      <c r="BG270" s="131">
        <f>IF(N270="zákl. přenesená",J270,0)</f>
        <v>0</v>
      </c>
      <c r="BH270" s="131">
        <f>IF(N270="sníž. přenesená",J270,0)</f>
        <v>0</v>
      </c>
      <c r="BI270" s="131">
        <f>IF(N270="nulová",J270,0)</f>
        <v>0</v>
      </c>
      <c r="BJ270" s="17" t="s">
        <v>76</v>
      </c>
      <c r="BK270" s="131">
        <f>ROUND(I270*H270,2)</f>
        <v>0</v>
      </c>
      <c r="BL270" s="17" t="s">
        <v>122</v>
      </c>
      <c r="BM270" s="130" t="s">
        <v>484</v>
      </c>
    </row>
    <row r="271" spans="1:47" s="2" customFormat="1" ht="19.5">
      <c r="A271" s="29"/>
      <c r="B271" s="30"/>
      <c r="C271" s="29"/>
      <c r="D271" s="132" t="s">
        <v>114</v>
      </c>
      <c r="E271" s="29"/>
      <c r="F271" s="133" t="s">
        <v>839</v>
      </c>
      <c r="G271" s="29"/>
      <c r="H271" s="29"/>
      <c r="I271" s="29"/>
      <c r="J271" s="29"/>
      <c r="K271" s="29"/>
      <c r="L271" s="30"/>
      <c r="M271" s="134"/>
      <c r="N271" s="135"/>
      <c r="O271" s="54"/>
      <c r="P271" s="54"/>
      <c r="Q271" s="54"/>
      <c r="R271" s="54"/>
      <c r="S271" s="54"/>
      <c r="T271" s="55"/>
      <c r="U271" s="29"/>
      <c r="V271" s="29"/>
      <c r="W271" s="29"/>
      <c r="X271" s="29"/>
      <c r="Y271" s="29"/>
      <c r="Z271" s="29"/>
      <c r="AA271" s="29"/>
      <c r="AB271" s="29"/>
      <c r="AC271" s="29"/>
      <c r="AD271" s="29"/>
      <c r="AE271" s="29"/>
      <c r="AT271" s="17" t="s">
        <v>114</v>
      </c>
      <c r="AU271" s="17" t="s">
        <v>78</v>
      </c>
    </row>
    <row r="272" spans="1:47" s="2" customFormat="1" ht="12">
      <c r="A272" s="29"/>
      <c r="B272" s="30"/>
      <c r="C272" s="29"/>
      <c r="D272" s="152" t="s">
        <v>148</v>
      </c>
      <c r="E272" s="29"/>
      <c r="F272" s="153" t="s">
        <v>485</v>
      </c>
      <c r="G272" s="29"/>
      <c r="H272" s="29"/>
      <c r="I272" s="29"/>
      <c r="J272" s="29"/>
      <c r="K272" s="29"/>
      <c r="L272" s="30"/>
      <c r="M272" s="134"/>
      <c r="N272" s="135"/>
      <c r="O272" s="54"/>
      <c r="P272" s="54"/>
      <c r="Q272" s="54"/>
      <c r="R272" s="54"/>
      <c r="S272" s="54"/>
      <c r="T272" s="55"/>
      <c r="U272" s="29"/>
      <c r="V272" s="29"/>
      <c r="W272" s="29"/>
      <c r="X272" s="29"/>
      <c r="Y272" s="29"/>
      <c r="Z272" s="29"/>
      <c r="AA272" s="29"/>
      <c r="AB272" s="29"/>
      <c r="AC272" s="29"/>
      <c r="AD272" s="29"/>
      <c r="AE272" s="29"/>
      <c r="AT272" s="17" t="s">
        <v>148</v>
      </c>
      <c r="AU272" s="17" t="s">
        <v>78</v>
      </c>
    </row>
    <row r="273" spans="1:65" s="2" customFormat="1" ht="24.2" customHeight="1">
      <c r="A273" s="29"/>
      <c r="B273" s="118"/>
      <c r="C273" s="136" t="s">
        <v>486</v>
      </c>
      <c r="D273" s="136" t="s">
        <v>119</v>
      </c>
      <c r="E273" s="137" t="s">
        <v>487</v>
      </c>
      <c r="F273" s="138" t="s">
        <v>488</v>
      </c>
      <c r="G273" s="139" t="s">
        <v>483</v>
      </c>
      <c r="H273" s="140">
        <v>7</v>
      </c>
      <c r="I273" s="141"/>
      <c r="J273" s="141">
        <f>ROUND(I273*H273,2)</f>
        <v>0</v>
      </c>
      <c r="K273" s="142"/>
      <c r="L273" s="143"/>
      <c r="M273" s="144" t="s">
        <v>1</v>
      </c>
      <c r="N273" s="145" t="s">
        <v>34</v>
      </c>
      <c r="O273" s="128">
        <v>0</v>
      </c>
      <c r="P273" s="128">
        <f>O273*H273</f>
        <v>0</v>
      </c>
      <c r="Q273" s="128">
        <v>0.027</v>
      </c>
      <c r="R273" s="128">
        <f>Q273*H273</f>
        <v>0.189</v>
      </c>
      <c r="S273" s="128">
        <v>0</v>
      </c>
      <c r="T273" s="129">
        <f>S273*H273</f>
        <v>0</v>
      </c>
      <c r="U273" s="29"/>
      <c r="V273" s="29"/>
      <c r="W273" s="29"/>
      <c r="X273" s="29"/>
      <c r="Y273" s="29"/>
      <c r="Z273" s="29"/>
      <c r="AA273" s="29"/>
      <c r="AB273" s="29"/>
      <c r="AC273" s="29"/>
      <c r="AD273" s="29"/>
      <c r="AE273" s="29"/>
      <c r="AR273" s="130" t="s">
        <v>194</v>
      </c>
      <c r="AT273" s="130" t="s">
        <v>119</v>
      </c>
      <c r="AU273" s="130" t="s">
        <v>78</v>
      </c>
      <c r="AY273" s="17" t="s">
        <v>108</v>
      </c>
      <c r="BE273" s="131">
        <f>IF(N273="základní",J273,0)</f>
        <v>0</v>
      </c>
      <c r="BF273" s="131">
        <f>IF(N273="snížená",J273,0)</f>
        <v>0</v>
      </c>
      <c r="BG273" s="131">
        <f>IF(N273="zákl. přenesená",J273,0)</f>
        <v>0</v>
      </c>
      <c r="BH273" s="131">
        <f>IF(N273="sníž. přenesená",J273,0)</f>
        <v>0</v>
      </c>
      <c r="BI273" s="131">
        <f>IF(N273="nulová",J273,0)</f>
        <v>0</v>
      </c>
      <c r="BJ273" s="17" t="s">
        <v>76</v>
      </c>
      <c r="BK273" s="131">
        <f>ROUND(I273*H273,2)</f>
        <v>0</v>
      </c>
      <c r="BL273" s="17" t="s">
        <v>122</v>
      </c>
      <c r="BM273" s="130" t="s">
        <v>489</v>
      </c>
    </row>
    <row r="274" spans="1:47" s="2" customFormat="1" ht="12">
      <c r="A274" s="29"/>
      <c r="B274" s="30"/>
      <c r="C274" s="29"/>
      <c r="D274" s="132" t="s">
        <v>114</v>
      </c>
      <c r="E274" s="29"/>
      <c r="F274" s="133" t="s">
        <v>488</v>
      </c>
      <c r="G274" s="29"/>
      <c r="H274" s="29"/>
      <c r="I274" s="29"/>
      <c r="J274" s="29"/>
      <c r="K274" s="29"/>
      <c r="L274" s="30"/>
      <c r="M274" s="134"/>
      <c r="N274" s="135"/>
      <c r="O274" s="54"/>
      <c r="P274" s="54"/>
      <c r="Q274" s="54"/>
      <c r="R274" s="54"/>
      <c r="S274" s="54"/>
      <c r="T274" s="55"/>
      <c r="U274" s="29"/>
      <c r="V274" s="29"/>
      <c r="W274" s="29"/>
      <c r="X274" s="29"/>
      <c r="Y274" s="29"/>
      <c r="Z274" s="29"/>
      <c r="AA274" s="29"/>
      <c r="AB274" s="29"/>
      <c r="AC274" s="29"/>
      <c r="AD274" s="29"/>
      <c r="AE274" s="29"/>
      <c r="AT274" s="17" t="s">
        <v>114</v>
      </c>
      <c r="AU274" s="17" t="s">
        <v>78</v>
      </c>
    </row>
    <row r="275" spans="1:65" s="2" customFormat="1" ht="24.2" customHeight="1">
      <c r="A275" s="29"/>
      <c r="B275" s="118"/>
      <c r="C275" s="136" t="s">
        <v>490</v>
      </c>
      <c r="D275" s="136" t="s">
        <v>119</v>
      </c>
      <c r="E275" s="137" t="s">
        <v>491</v>
      </c>
      <c r="F275" s="138" t="s">
        <v>492</v>
      </c>
      <c r="G275" s="139" t="s">
        <v>483</v>
      </c>
      <c r="H275" s="140">
        <v>7</v>
      </c>
      <c r="I275" s="141"/>
      <c r="J275" s="141">
        <f>ROUND(I275*H275,2)</f>
        <v>0</v>
      </c>
      <c r="K275" s="142"/>
      <c r="L275" s="143"/>
      <c r="M275" s="144" t="s">
        <v>1</v>
      </c>
      <c r="N275" s="145" t="s">
        <v>34</v>
      </c>
      <c r="O275" s="128">
        <v>0</v>
      </c>
      <c r="P275" s="128">
        <f>O275*H275</f>
        <v>0</v>
      </c>
      <c r="Q275" s="128">
        <v>0.111</v>
      </c>
      <c r="R275" s="128">
        <f>Q275*H275</f>
        <v>0.777</v>
      </c>
      <c r="S275" s="128">
        <v>0</v>
      </c>
      <c r="T275" s="129">
        <f>S275*H275</f>
        <v>0</v>
      </c>
      <c r="U275" s="29"/>
      <c r="V275" s="29"/>
      <c r="W275" s="29"/>
      <c r="X275" s="29"/>
      <c r="Y275" s="29"/>
      <c r="Z275" s="29"/>
      <c r="AA275" s="29"/>
      <c r="AB275" s="29"/>
      <c r="AC275" s="29"/>
      <c r="AD275" s="29"/>
      <c r="AE275" s="29"/>
      <c r="AR275" s="130" t="s">
        <v>194</v>
      </c>
      <c r="AT275" s="130" t="s">
        <v>119</v>
      </c>
      <c r="AU275" s="130" t="s">
        <v>78</v>
      </c>
      <c r="AY275" s="17" t="s">
        <v>108</v>
      </c>
      <c r="BE275" s="131">
        <f>IF(N275="základní",J275,0)</f>
        <v>0</v>
      </c>
      <c r="BF275" s="131">
        <f>IF(N275="snížená",J275,0)</f>
        <v>0</v>
      </c>
      <c r="BG275" s="131">
        <f>IF(N275="zákl. přenesená",J275,0)</f>
        <v>0</v>
      </c>
      <c r="BH275" s="131">
        <f>IF(N275="sníž. přenesená",J275,0)</f>
        <v>0</v>
      </c>
      <c r="BI275" s="131">
        <f>IF(N275="nulová",J275,0)</f>
        <v>0</v>
      </c>
      <c r="BJ275" s="17" t="s">
        <v>76</v>
      </c>
      <c r="BK275" s="131">
        <f>ROUND(I275*H275,2)</f>
        <v>0</v>
      </c>
      <c r="BL275" s="17" t="s">
        <v>122</v>
      </c>
      <c r="BM275" s="130" t="s">
        <v>493</v>
      </c>
    </row>
    <row r="276" spans="1:47" s="2" customFormat="1" ht="12">
      <c r="A276" s="29"/>
      <c r="B276" s="30"/>
      <c r="C276" s="29"/>
      <c r="D276" s="132" t="s">
        <v>114</v>
      </c>
      <c r="E276" s="29"/>
      <c r="F276" s="133" t="s">
        <v>492</v>
      </c>
      <c r="G276" s="29"/>
      <c r="H276" s="29"/>
      <c r="I276" s="29"/>
      <c r="J276" s="29"/>
      <c r="K276" s="29"/>
      <c r="L276" s="30"/>
      <c r="M276" s="134"/>
      <c r="N276" s="135"/>
      <c r="O276" s="54"/>
      <c r="P276" s="54"/>
      <c r="Q276" s="54"/>
      <c r="R276" s="54"/>
      <c r="S276" s="54"/>
      <c r="T276" s="55"/>
      <c r="U276" s="29"/>
      <c r="V276" s="29"/>
      <c r="W276" s="29"/>
      <c r="X276" s="29"/>
      <c r="Y276" s="29"/>
      <c r="Z276" s="29"/>
      <c r="AA276" s="29"/>
      <c r="AB276" s="29"/>
      <c r="AC276" s="29"/>
      <c r="AD276" s="29"/>
      <c r="AE276" s="29"/>
      <c r="AT276" s="17" t="s">
        <v>114</v>
      </c>
      <c r="AU276" s="17" t="s">
        <v>78</v>
      </c>
    </row>
    <row r="277" spans="1:65" s="2" customFormat="1" ht="24.2" customHeight="1">
      <c r="A277" s="29"/>
      <c r="B277" s="118"/>
      <c r="C277" s="136" t="s">
        <v>494</v>
      </c>
      <c r="D277" s="136" t="s">
        <v>119</v>
      </c>
      <c r="E277" s="137" t="s">
        <v>495</v>
      </c>
      <c r="F277" s="138" t="s">
        <v>496</v>
      </c>
      <c r="G277" s="139" t="s">
        <v>483</v>
      </c>
      <c r="H277" s="140">
        <v>4</v>
      </c>
      <c r="I277" s="141"/>
      <c r="J277" s="141">
        <f>ROUND(I277*H277,2)</f>
        <v>0</v>
      </c>
      <c r="K277" s="142"/>
      <c r="L277" s="143"/>
      <c r="M277" s="144" t="s">
        <v>1</v>
      </c>
      <c r="N277" s="145" t="s">
        <v>34</v>
      </c>
      <c r="O277" s="128">
        <v>0</v>
      </c>
      <c r="P277" s="128">
        <f>O277*H277</f>
        <v>0</v>
      </c>
      <c r="Q277" s="128">
        <v>0.057</v>
      </c>
      <c r="R277" s="128">
        <f>Q277*H277</f>
        <v>0.228</v>
      </c>
      <c r="S277" s="128">
        <v>0</v>
      </c>
      <c r="T277" s="129">
        <f>S277*H277</f>
        <v>0</v>
      </c>
      <c r="U277" s="29"/>
      <c r="V277" s="29"/>
      <c r="W277" s="29"/>
      <c r="X277" s="29"/>
      <c r="Y277" s="29"/>
      <c r="Z277" s="29"/>
      <c r="AA277" s="29"/>
      <c r="AB277" s="29"/>
      <c r="AC277" s="29"/>
      <c r="AD277" s="29"/>
      <c r="AE277" s="29"/>
      <c r="AR277" s="130" t="s">
        <v>194</v>
      </c>
      <c r="AT277" s="130" t="s">
        <v>119</v>
      </c>
      <c r="AU277" s="130" t="s">
        <v>78</v>
      </c>
      <c r="AY277" s="17" t="s">
        <v>108</v>
      </c>
      <c r="BE277" s="131">
        <f>IF(N277="základní",J277,0)</f>
        <v>0</v>
      </c>
      <c r="BF277" s="131">
        <f>IF(N277="snížená",J277,0)</f>
        <v>0</v>
      </c>
      <c r="BG277" s="131">
        <f>IF(N277="zákl. přenesená",J277,0)</f>
        <v>0</v>
      </c>
      <c r="BH277" s="131">
        <f>IF(N277="sníž. přenesená",J277,0)</f>
        <v>0</v>
      </c>
      <c r="BI277" s="131">
        <f>IF(N277="nulová",J277,0)</f>
        <v>0</v>
      </c>
      <c r="BJ277" s="17" t="s">
        <v>76</v>
      </c>
      <c r="BK277" s="131">
        <f>ROUND(I277*H277,2)</f>
        <v>0</v>
      </c>
      <c r="BL277" s="17" t="s">
        <v>122</v>
      </c>
      <c r="BM277" s="130" t="s">
        <v>497</v>
      </c>
    </row>
    <row r="278" spans="1:47" s="2" customFormat="1" ht="12">
      <c r="A278" s="29"/>
      <c r="B278" s="30"/>
      <c r="C278" s="29"/>
      <c r="D278" s="132" t="s">
        <v>114</v>
      </c>
      <c r="E278" s="29"/>
      <c r="F278" s="133" t="s">
        <v>496</v>
      </c>
      <c r="G278" s="29"/>
      <c r="H278" s="29"/>
      <c r="I278" s="29"/>
      <c r="J278" s="29"/>
      <c r="K278" s="29"/>
      <c r="L278" s="30"/>
      <c r="M278" s="134"/>
      <c r="N278" s="135"/>
      <c r="O278" s="54"/>
      <c r="P278" s="54"/>
      <c r="Q278" s="54"/>
      <c r="R278" s="54"/>
      <c r="S278" s="54"/>
      <c r="T278" s="55"/>
      <c r="U278" s="29"/>
      <c r="V278" s="29"/>
      <c r="W278" s="29"/>
      <c r="X278" s="29"/>
      <c r="Y278" s="29"/>
      <c r="Z278" s="29"/>
      <c r="AA278" s="29"/>
      <c r="AB278" s="29"/>
      <c r="AC278" s="29"/>
      <c r="AD278" s="29"/>
      <c r="AE278" s="29"/>
      <c r="AT278" s="17" t="s">
        <v>114</v>
      </c>
      <c r="AU278" s="17" t="s">
        <v>78</v>
      </c>
    </row>
    <row r="279" spans="1:65" s="2" customFormat="1" ht="24.2" customHeight="1">
      <c r="A279" s="29"/>
      <c r="B279" s="118"/>
      <c r="C279" s="136" t="s">
        <v>498</v>
      </c>
      <c r="D279" s="136" t="s">
        <v>119</v>
      </c>
      <c r="E279" s="137" t="s">
        <v>499</v>
      </c>
      <c r="F279" s="138" t="s">
        <v>500</v>
      </c>
      <c r="G279" s="139" t="s">
        <v>483</v>
      </c>
      <c r="H279" s="140">
        <v>1</v>
      </c>
      <c r="I279" s="141"/>
      <c r="J279" s="141">
        <f>ROUND(I279*H279,2)</f>
        <v>0</v>
      </c>
      <c r="K279" s="142"/>
      <c r="L279" s="143"/>
      <c r="M279" s="144" t="s">
        <v>1</v>
      </c>
      <c r="N279" s="145" t="s">
        <v>34</v>
      </c>
      <c r="O279" s="128">
        <v>0</v>
      </c>
      <c r="P279" s="128">
        <f>O279*H279</f>
        <v>0</v>
      </c>
      <c r="Q279" s="128">
        <v>0.04</v>
      </c>
      <c r="R279" s="128">
        <f>Q279*H279</f>
        <v>0.04</v>
      </c>
      <c r="S279" s="128">
        <v>0</v>
      </c>
      <c r="T279" s="129">
        <f>S279*H279</f>
        <v>0</v>
      </c>
      <c r="U279" s="29"/>
      <c r="V279" s="29"/>
      <c r="W279" s="29"/>
      <c r="X279" s="29"/>
      <c r="Y279" s="29"/>
      <c r="Z279" s="29"/>
      <c r="AA279" s="29"/>
      <c r="AB279" s="29"/>
      <c r="AC279" s="29"/>
      <c r="AD279" s="29"/>
      <c r="AE279" s="29"/>
      <c r="AR279" s="130" t="s">
        <v>194</v>
      </c>
      <c r="AT279" s="130" t="s">
        <v>119</v>
      </c>
      <c r="AU279" s="130" t="s">
        <v>78</v>
      </c>
      <c r="AY279" s="17" t="s">
        <v>108</v>
      </c>
      <c r="BE279" s="131">
        <f>IF(N279="základní",J279,0)</f>
        <v>0</v>
      </c>
      <c r="BF279" s="131">
        <f>IF(N279="snížená",J279,0)</f>
        <v>0</v>
      </c>
      <c r="BG279" s="131">
        <f>IF(N279="zákl. přenesená",J279,0)</f>
        <v>0</v>
      </c>
      <c r="BH279" s="131">
        <f>IF(N279="sníž. přenesená",J279,0)</f>
        <v>0</v>
      </c>
      <c r="BI279" s="131">
        <f>IF(N279="nulová",J279,0)</f>
        <v>0</v>
      </c>
      <c r="BJ279" s="17" t="s">
        <v>76</v>
      </c>
      <c r="BK279" s="131">
        <f>ROUND(I279*H279,2)</f>
        <v>0</v>
      </c>
      <c r="BL279" s="17" t="s">
        <v>122</v>
      </c>
      <c r="BM279" s="130" t="s">
        <v>501</v>
      </c>
    </row>
    <row r="280" spans="1:47" s="2" customFormat="1" ht="12">
      <c r="A280" s="29"/>
      <c r="B280" s="30"/>
      <c r="C280" s="29"/>
      <c r="D280" s="132" t="s">
        <v>114</v>
      </c>
      <c r="E280" s="29"/>
      <c r="F280" s="133" t="s">
        <v>500</v>
      </c>
      <c r="G280" s="29"/>
      <c r="H280" s="29"/>
      <c r="I280" s="29"/>
      <c r="J280" s="29"/>
      <c r="K280" s="29"/>
      <c r="L280" s="30"/>
      <c r="M280" s="134"/>
      <c r="N280" s="135"/>
      <c r="O280" s="54"/>
      <c r="P280" s="54"/>
      <c r="Q280" s="54"/>
      <c r="R280" s="54"/>
      <c r="S280" s="54"/>
      <c r="T280" s="55"/>
      <c r="U280" s="29"/>
      <c r="V280" s="29"/>
      <c r="W280" s="29"/>
      <c r="X280" s="29"/>
      <c r="Y280" s="29"/>
      <c r="Z280" s="29"/>
      <c r="AA280" s="29"/>
      <c r="AB280" s="29"/>
      <c r="AC280" s="29"/>
      <c r="AD280" s="29"/>
      <c r="AE280" s="29"/>
      <c r="AT280" s="17" t="s">
        <v>114</v>
      </c>
      <c r="AU280" s="17" t="s">
        <v>78</v>
      </c>
    </row>
    <row r="281" spans="1:65" s="2" customFormat="1" ht="24.2" customHeight="1">
      <c r="A281" s="29"/>
      <c r="B281" s="118"/>
      <c r="C281" s="136" t="s">
        <v>502</v>
      </c>
      <c r="D281" s="136" t="s">
        <v>119</v>
      </c>
      <c r="E281" s="137" t="s">
        <v>503</v>
      </c>
      <c r="F281" s="138" t="s">
        <v>504</v>
      </c>
      <c r="G281" s="139" t="s">
        <v>483</v>
      </c>
      <c r="H281" s="140">
        <v>7</v>
      </c>
      <c r="I281" s="141"/>
      <c r="J281" s="141">
        <f>ROUND(I281*H281,2)</f>
        <v>0</v>
      </c>
      <c r="K281" s="142"/>
      <c r="L281" s="143"/>
      <c r="M281" s="144" t="s">
        <v>1</v>
      </c>
      <c r="N281" s="145" t="s">
        <v>34</v>
      </c>
      <c r="O281" s="128">
        <v>0</v>
      </c>
      <c r="P281" s="128">
        <f>O281*H281</f>
        <v>0</v>
      </c>
      <c r="Q281" s="128">
        <v>0.08</v>
      </c>
      <c r="R281" s="128">
        <f>Q281*H281</f>
        <v>0.56</v>
      </c>
      <c r="S281" s="128">
        <v>0</v>
      </c>
      <c r="T281" s="129">
        <f>S281*H281</f>
        <v>0</v>
      </c>
      <c r="U281" s="29"/>
      <c r="V281" s="29"/>
      <c r="W281" s="29"/>
      <c r="X281" s="29"/>
      <c r="Y281" s="29"/>
      <c r="Z281" s="29"/>
      <c r="AA281" s="29"/>
      <c r="AB281" s="29"/>
      <c r="AC281" s="29"/>
      <c r="AD281" s="29"/>
      <c r="AE281" s="29"/>
      <c r="AR281" s="130" t="s">
        <v>194</v>
      </c>
      <c r="AT281" s="130" t="s">
        <v>119</v>
      </c>
      <c r="AU281" s="130" t="s">
        <v>78</v>
      </c>
      <c r="AY281" s="17" t="s">
        <v>108</v>
      </c>
      <c r="BE281" s="131">
        <f>IF(N281="základní",J281,0)</f>
        <v>0</v>
      </c>
      <c r="BF281" s="131">
        <f>IF(N281="snížená",J281,0)</f>
        <v>0</v>
      </c>
      <c r="BG281" s="131">
        <f>IF(N281="zákl. přenesená",J281,0)</f>
        <v>0</v>
      </c>
      <c r="BH281" s="131">
        <f>IF(N281="sníž. přenesená",J281,0)</f>
        <v>0</v>
      </c>
      <c r="BI281" s="131">
        <f>IF(N281="nulová",J281,0)</f>
        <v>0</v>
      </c>
      <c r="BJ281" s="17" t="s">
        <v>76</v>
      </c>
      <c r="BK281" s="131">
        <f>ROUND(I281*H281,2)</f>
        <v>0</v>
      </c>
      <c r="BL281" s="17" t="s">
        <v>122</v>
      </c>
      <c r="BM281" s="130" t="s">
        <v>505</v>
      </c>
    </row>
    <row r="282" spans="1:47" s="2" customFormat="1" ht="12">
      <c r="A282" s="29"/>
      <c r="B282" s="30"/>
      <c r="C282" s="29"/>
      <c r="D282" s="132" t="s">
        <v>114</v>
      </c>
      <c r="E282" s="29"/>
      <c r="F282" s="133" t="s">
        <v>504</v>
      </c>
      <c r="G282" s="29"/>
      <c r="H282" s="29"/>
      <c r="I282" s="29"/>
      <c r="J282" s="29"/>
      <c r="K282" s="29"/>
      <c r="L282" s="30"/>
      <c r="M282" s="134"/>
      <c r="N282" s="135"/>
      <c r="O282" s="54"/>
      <c r="P282" s="54"/>
      <c r="Q282" s="54"/>
      <c r="R282" s="54"/>
      <c r="S282" s="54"/>
      <c r="T282" s="55"/>
      <c r="U282" s="29"/>
      <c r="V282" s="29"/>
      <c r="W282" s="29"/>
      <c r="X282" s="29"/>
      <c r="Y282" s="29"/>
      <c r="Z282" s="29"/>
      <c r="AA282" s="29"/>
      <c r="AB282" s="29"/>
      <c r="AC282" s="29"/>
      <c r="AD282" s="29"/>
      <c r="AE282" s="29"/>
      <c r="AT282" s="17" t="s">
        <v>114</v>
      </c>
      <c r="AU282" s="17" t="s">
        <v>78</v>
      </c>
    </row>
    <row r="283" spans="1:65" s="2" customFormat="1" ht="24.2" customHeight="1">
      <c r="A283" s="29"/>
      <c r="B283" s="118"/>
      <c r="C283" s="136" t="s">
        <v>506</v>
      </c>
      <c r="D283" s="136" t="s">
        <v>119</v>
      </c>
      <c r="E283" s="137" t="s">
        <v>507</v>
      </c>
      <c r="F283" s="138" t="s">
        <v>508</v>
      </c>
      <c r="G283" s="139" t="s">
        <v>483</v>
      </c>
      <c r="H283" s="140">
        <v>7</v>
      </c>
      <c r="I283" s="141"/>
      <c r="J283" s="141">
        <f>ROUND(I283*H283,2)</f>
        <v>0</v>
      </c>
      <c r="K283" s="142"/>
      <c r="L283" s="143"/>
      <c r="M283" s="144" t="s">
        <v>1</v>
      </c>
      <c r="N283" s="145" t="s">
        <v>34</v>
      </c>
      <c r="O283" s="128">
        <v>0</v>
      </c>
      <c r="P283" s="128">
        <f>O283*H283</f>
        <v>0</v>
      </c>
      <c r="Q283" s="128">
        <v>0.069</v>
      </c>
      <c r="R283" s="128">
        <f>Q283*H283</f>
        <v>0.48300000000000004</v>
      </c>
      <c r="S283" s="128">
        <v>0</v>
      </c>
      <c r="T283" s="129">
        <f>S283*H283</f>
        <v>0</v>
      </c>
      <c r="U283" s="29"/>
      <c r="V283" s="29"/>
      <c r="W283" s="29"/>
      <c r="X283" s="29"/>
      <c r="Y283" s="29"/>
      <c r="Z283" s="29"/>
      <c r="AA283" s="29"/>
      <c r="AB283" s="29"/>
      <c r="AC283" s="29"/>
      <c r="AD283" s="29"/>
      <c r="AE283" s="29"/>
      <c r="AR283" s="130" t="s">
        <v>194</v>
      </c>
      <c r="AT283" s="130" t="s">
        <v>119</v>
      </c>
      <c r="AU283" s="130" t="s">
        <v>78</v>
      </c>
      <c r="AY283" s="17" t="s">
        <v>108</v>
      </c>
      <c r="BE283" s="131">
        <f>IF(N283="základní",J283,0)</f>
        <v>0</v>
      </c>
      <c r="BF283" s="131">
        <f>IF(N283="snížená",J283,0)</f>
        <v>0</v>
      </c>
      <c r="BG283" s="131">
        <f>IF(N283="zákl. přenesená",J283,0)</f>
        <v>0</v>
      </c>
      <c r="BH283" s="131">
        <f>IF(N283="sníž. přenesená",J283,0)</f>
        <v>0</v>
      </c>
      <c r="BI283" s="131">
        <f>IF(N283="nulová",J283,0)</f>
        <v>0</v>
      </c>
      <c r="BJ283" s="17" t="s">
        <v>76</v>
      </c>
      <c r="BK283" s="131">
        <f>ROUND(I283*H283,2)</f>
        <v>0</v>
      </c>
      <c r="BL283" s="17" t="s">
        <v>122</v>
      </c>
      <c r="BM283" s="130" t="s">
        <v>509</v>
      </c>
    </row>
    <row r="284" spans="1:47" s="2" customFormat="1" ht="12">
      <c r="A284" s="29"/>
      <c r="B284" s="30"/>
      <c r="C284" s="29"/>
      <c r="D284" s="132" t="s">
        <v>114</v>
      </c>
      <c r="E284" s="29"/>
      <c r="F284" s="133" t="s">
        <v>508</v>
      </c>
      <c r="G284" s="29"/>
      <c r="H284" s="29"/>
      <c r="I284" s="29"/>
      <c r="J284" s="29"/>
      <c r="K284" s="29"/>
      <c r="L284" s="30"/>
      <c r="M284" s="134"/>
      <c r="N284" s="135"/>
      <c r="O284" s="54"/>
      <c r="P284" s="54"/>
      <c r="Q284" s="54"/>
      <c r="R284" s="54"/>
      <c r="S284" s="54"/>
      <c r="T284" s="55"/>
      <c r="U284" s="29"/>
      <c r="V284" s="29"/>
      <c r="W284" s="29"/>
      <c r="X284" s="29"/>
      <c r="Y284" s="29"/>
      <c r="Z284" s="29"/>
      <c r="AA284" s="29"/>
      <c r="AB284" s="29"/>
      <c r="AC284" s="29"/>
      <c r="AD284" s="29"/>
      <c r="AE284" s="29"/>
      <c r="AT284" s="17" t="s">
        <v>114</v>
      </c>
      <c r="AU284" s="17" t="s">
        <v>78</v>
      </c>
    </row>
    <row r="285" spans="1:65" s="2" customFormat="1" ht="21.75" customHeight="1">
      <c r="A285" s="29"/>
      <c r="B285" s="118"/>
      <c r="C285" s="119" t="s">
        <v>510</v>
      </c>
      <c r="D285" s="119" t="s">
        <v>109</v>
      </c>
      <c r="E285" s="120" t="s">
        <v>511</v>
      </c>
      <c r="F285" s="121" t="s">
        <v>512</v>
      </c>
      <c r="G285" s="122" t="s">
        <v>483</v>
      </c>
      <c r="H285" s="123">
        <v>8</v>
      </c>
      <c r="I285" s="124"/>
      <c r="J285" s="124">
        <f>ROUND(I285*H285,2)</f>
        <v>0</v>
      </c>
      <c r="K285" s="125"/>
      <c r="L285" s="30"/>
      <c r="M285" s="126" t="s">
        <v>1</v>
      </c>
      <c r="N285" s="127" t="s">
        <v>34</v>
      </c>
      <c r="O285" s="128">
        <v>4.198</v>
      </c>
      <c r="P285" s="128">
        <f>O285*H285</f>
        <v>33.584</v>
      </c>
      <c r="Q285" s="128">
        <v>0.3409</v>
      </c>
      <c r="R285" s="128">
        <f>Q285*H285</f>
        <v>2.7272</v>
      </c>
      <c r="S285" s="128">
        <v>0</v>
      </c>
      <c r="T285" s="129">
        <f>S285*H285</f>
        <v>0</v>
      </c>
      <c r="U285" s="29"/>
      <c r="V285" s="29"/>
      <c r="W285" s="29"/>
      <c r="X285" s="29"/>
      <c r="Y285" s="29"/>
      <c r="Z285" s="29"/>
      <c r="AA285" s="29"/>
      <c r="AB285" s="29"/>
      <c r="AC285" s="29"/>
      <c r="AD285" s="29"/>
      <c r="AE285" s="29"/>
      <c r="AR285" s="130" t="s">
        <v>122</v>
      </c>
      <c r="AT285" s="130" t="s">
        <v>109</v>
      </c>
      <c r="AU285" s="130" t="s">
        <v>78</v>
      </c>
      <c r="AY285" s="17" t="s">
        <v>108</v>
      </c>
      <c r="BE285" s="131">
        <f>IF(N285="základní",J285,0)</f>
        <v>0</v>
      </c>
      <c r="BF285" s="131">
        <f>IF(N285="snížená",J285,0)</f>
        <v>0</v>
      </c>
      <c r="BG285" s="131">
        <f>IF(N285="zákl. přenesená",J285,0)</f>
        <v>0</v>
      </c>
      <c r="BH285" s="131">
        <f>IF(N285="sníž. přenesená",J285,0)</f>
        <v>0</v>
      </c>
      <c r="BI285" s="131">
        <f>IF(N285="nulová",J285,0)</f>
        <v>0</v>
      </c>
      <c r="BJ285" s="17" t="s">
        <v>76</v>
      </c>
      <c r="BK285" s="131">
        <f>ROUND(I285*H285,2)</f>
        <v>0</v>
      </c>
      <c r="BL285" s="17" t="s">
        <v>122</v>
      </c>
      <c r="BM285" s="130" t="s">
        <v>513</v>
      </c>
    </row>
    <row r="286" spans="1:47" s="2" customFormat="1" ht="12">
      <c r="A286" s="29"/>
      <c r="B286" s="30"/>
      <c r="C286" s="29"/>
      <c r="D286" s="132" t="s">
        <v>114</v>
      </c>
      <c r="E286" s="29"/>
      <c r="F286" s="133" t="s">
        <v>514</v>
      </c>
      <c r="G286" s="29"/>
      <c r="H286" s="29"/>
      <c r="I286" s="29"/>
      <c r="J286" s="29"/>
      <c r="K286" s="29"/>
      <c r="L286" s="30"/>
      <c r="M286" s="134"/>
      <c r="N286" s="135"/>
      <c r="O286" s="54"/>
      <c r="P286" s="54"/>
      <c r="Q286" s="54"/>
      <c r="R286" s="54"/>
      <c r="S286" s="54"/>
      <c r="T286" s="55"/>
      <c r="U286" s="29"/>
      <c r="V286" s="29"/>
      <c r="W286" s="29"/>
      <c r="X286" s="29"/>
      <c r="Y286" s="29"/>
      <c r="Z286" s="29"/>
      <c r="AA286" s="29"/>
      <c r="AB286" s="29"/>
      <c r="AC286" s="29"/>
      <c r="AD286" s="29"/>
      <c r="AE286" s="29"/>
      <c r="AT286" s="17" t="s">
        <v>114</v>
      </c>
      <c r="AU286" s="17" t="s">
        <v>78</v>
      </c>
    </row>
    <row r="287" spans="1:65" s="2" customFormat="1" ht="16.5" customHeight="1">
      <c r="A287" s="29"/>
      <c r="B287" s="118"/>
      <c r="C287" s="119" t="s">
        <v>515</v>
      </c>
      <c r="D287" s="119" t="s">
        <v>109</v>
      </c>
      <c r="E287" s="120" t="s">
        <v>516</v>
      </c>
      <c r="F287" s="121" t="s">
        <v>517</v>
      </c>
      <c r="G287" s="122" t="s">
        <v>483</v>
      </c>
      <c r="H287" s="123">
        <v>7</v>
      </c>
      <c r="I287" s="124"/>
      <c r="J287" s="124">
        <f>ROUND(I287*H287,2)</f>
        <v>0</v>
      </c>
      <c r="K287" s="125"/>
      <c r="L287" s="30"/>
      <c r="M287" s="126" t="s">
        <v>1</v>
      </c>
      <c r="N287" s="127" t="s">
        <v>34</v>
      </c>
      <c r="O287" s="128">
        <v>1.867</v>
      </c>
      <c r="P287" s="128">
        <f>O287*H287</f>
        <v>13.068999999999999</v>
      </c>
      <c r="Q287" s="128">
        <v>0.21734</v>
      </c>
      <c r="R287" s="128">
        <f>Q287*H287</f>
        <v>1.52138</v>
      </c>
      <c r="S287" s="128">
        <v>0</v>
      </c>
      <c r="T287" s="129">
        <f>S287*H287</f>
        <v>0</v>
      </c>
      <c r="U287" s="29"/>
      <c r="V287" s="29"/>
      <c r="W287" s="29"/>
      <c r="X287" s="29"/>
      <c r="Y287" s="29"/>
      <c r="Z287" s="29"/>
      <c r="AA287" s="29"/>
      <c r="AB287" s="29"/>
      <c r="AC287" s="29"/>
      <c r="AD287" s="29"/>
      <c r="AE287" s="29"/>
      <c r="AR287" s="130" t="s">
        <v>122</v>
      </c>
      <c r="AT287" s="130" t="s">
        <v>109</v>
      </c>
      <c r="AU287" s="130" t="s">
        <v>78</v>
      </c>
      <c r="AY287" s="17" t="s">
        <v>108</v>
      </c>
      <c r="BE287" s="131">
        <f>IF(N287="základní",J287,0)</f>
        <v>0</v>
      </c>
      <c r="BF287" s="131">
        <f>IF(N287="snížená",J287,0)</f>
        <v>0</v>
      </c>
      <c r="BG287" s="131">
        <f>IF(N287="zákl. přenesená",J287,0)</f>
        <v>0</v>
      </c>
      <c r="BH287" s="131">
        <f>IF(N287="sníž. přenesená",J287,0)</f>
        <v>0</v>
      </c>
      <c r="BI287" s="131">
        <f>IF(N287="nulová",J287,0)</f>
        <v>0</v>
      </c>
      <c r="BJ287" s="17" t="s">
        <v>76</v>
      </c>
      <c r="BK287" s="131">
        <f>ROUND(I287*H287,2)</f>
        <v>0</v>
      </c>
      <c r="BL287" s="17" t="s">
        <v>122</v>
      </c>
      <c r="BM287" s="130" t="s">
        <v>518</v>
      </c>
    </row>
    <row r="288" spans="1:47" s="2" customFormat="1" ht="12">
      <c r="A288" s="29"/>
      <c r="B288" s="30"/>
      <c r="C288" s="29"/>
      <c r="D288" s="132" t="s">
        <v>114</v>
      </c>
      <c r="E288" s="29"/>
      <c r="F288" s="133" t="s">
        <v>519</v>
      </c>
      <c r="G288" s="29"/>
      <c r="H288" s="29"/>
      <c r="I288" s="29"/>
      <c r="J288" s="29"/>
      <c r="K288" s="29"/>
      <c r="L288" s="30"/>
      <c r="M288" s="134"/>
      <c r="N288" s="135"/>
      <c r="O288" s="54"/>
      <c r="P288" s="54"/>
      <c r="Q288" s="54"/>
      <c r="R288" s="54"/>
      <c r="S288" s="54"/>
      <c r="T288" s="55"/>
      <c r="U288" s="29"/>
      <c r="V288" s="29"/>
      <c r="W288" s="29"/>
      <c r="X288" s="29"/>
      <c r="Y288" s="29"/>
      <c r="Z288" s="29"/>
      <c r="AA288" s="29"/>
      <c r="AB288" s="29"/>
      <c r="AC288" s="29"/>
      <c r="AD288" s="29"/>
      <c r="AE288" s="29"/>
      <c r="AT288" s="17" t="s">
        <v>114</v>
      </c>
      <c r="AU288" s="17" t="s">
        <v>78</v>
      </c>
    </row>
    <row r="289" spans="1:65" s="2" customFormat="1" ht="16.5" customHeight="1">
      <c r="A289" s="29"/>
      <c r="B289" s="118"/>
      <c r="C289" s="136" t="s">
        <v>520</v>
      </c>
      <c r="D289" s="136" t="s">
        <v>119</v>
      </c>
      <c r="E289" s="137" t="s">
        <v>521</v>
      </c>
      <c r="F289" s="138" t="s">
        <v>522</v>
      </c>
      <c r="G289" s="139" t="s">
        <v>483</v>
      </c>
      <c r="H289" s="140">
        <v>7</v>
      </c>
      <c r="I289" s="141"/>
      <c r="J289" s="141">
        <f>ROUND(I289*H289,2)</f>
        <v>0</v>
      </c>
      <c r="K289" s="142"/>
      <c r="L289" s="143"/>
      <c r="M289" s="144" t="s">
        <v>1</v>
      </c>
      <c r="N289" s="145" t="s">
        <v>34</v>
      </c>
      <c r="O289" s="128">
        <v>0</v>
      </c>
      <c r="P289" s="128">
        <f>O289*H289</f>
        <v>0</v>
      </c>
      <c r="Q289" s="128">
        <v>0.09</v>
      </c>
      <c r="R289" s="128">
        <f>Q289*H289</f>
        <v>0.63</v>
      </c>
      <c r="S289" s="128">
        <v>0</v>
      </c>
      <c r="T289" s="129">
        <f>S289*H289</f>
        <v>0</v>
      </c>
      <c r="U289" s="29"/>
      <c r="V289" s="29"/>
      <c r="W289" s="29"/>
      <c r="X289" s="29"/>
      <c r="Y289" s="29"/>
      <c r="Z289" s="29"/>
      <c r="AA289" s="29"/>
      <c r="AB289" s="29"/>
      <c r="AC289" s="29"/>
      <c r="AD289" s="29"/>
      <c r="AE289" s="29"/>
      <c r="AR289" s="130" t="s">
        <v>194</v>
      </c>
      <c r="AT289" s="130" t="s">
        <v>119</v>
      </c>
      <c r="AU289" s="130" t="s">
        <v>78</v>
      </c>
      <c r="AY289" s="17" t="s">
        <v>108</v>
      </c>
      <c r="BE289" s="131">
        <f>IF(N289="základní",J289,0)</f>
        <v>0</v>
      </c>
      <c r="BF289" s="131">
        <f>IF(N289="snížená",J289,0)</f>
        <v>0</v>
      </c>
      <c r="BG289" s="131">
        <f>IF(N289="zákl. přenesená",J289,0)</f>
        <v>0</v>
      </c>
      <c r="BH289" s="131">
        <f>IF(N289="sníž. přenesená",J289,0)</f>
        <v>0</v>
      </c>
      <c r="BI289" s="131">
        <f>IF(N289="nulová",J289,0)</f>
        <v>0</v>
      </c>
      <c r="BJ289" s="17" t="s">
        <v>76</v>
      </c>
      <c r="BK289" s="131">
        <f>ROUND(I289*H289,2)</f>
        <v>0</v>
      </c>
      <c r="BL289" s="17" t="s">
        <v>122</v>
      </c>
      <c r="BM289" s="130" t="s">
        <v>523</v>
      </c>
    </row>
    <row r="290" spans="1:47" s="2" customFormat="1" ht="12">
      <c r="A290" s="29"/>
      <c r="B290" s="30"/>
      <c r="C290" s="29"/>
      <c r="D290" s="132" t="s">
        <v>114</v>
      </c>
      <c r="E290" s="29"/>
      <c r="F290" s="133" t="s">
        <v>524</v>
      </c>
      <c r="G290" s="29"/>
      <c r="H290" s="29"/>
      <c r="I290" s="29"/>
      <c r="J290" s="29"/>
      <c r="K290" s="29"/>
      <c r="L290" s="30"/>
      <c r="M290" s="134"/>
      <c r="N290" s="135"/>
      <c r="O290" s="54"/>
      <c r="P290" s="54"/>
      <c r="Q290" s="54"/>
      <c r="R290" s="54"/>
      <c r="S290" s="54"/>
      <c r="T290" s="55"/>
      <c r="U290" s="29"/>
      <c r="V290" s="29"/>
      <c r="W290" s="29"/>
      <c r="X290" s="29"/>
      <c r="Y290" s="29"/>
      <c r="Z290" s="29"/>
      <c r="AA290" s="29"/>
      <c r="AB290" s="29"/>
      <c r="AC290" s="29"/>
      <c r="AD290" s="29"/>
      <c r="AE290" s="29"/>
      <c r="AT290" s="17" t="s">
        <v>114</v>
      </c>
      <c r="AU290" s="17" t="s">
        <v>78</v>
      </c>
    </row>
    <row r="291" spans="1:47" s="2" customFormat="1" ht="29.25">
      <c r="A291" s="29"/>
      <c r="B291" s="30"/>
      <c r="C291" s="29"/>
      <c r="D291" s="132" t="s">
        <v>525</v>
      </c>
      <c r="E291" s="29"/>
      <c r="F291" s="174" t="s">
        <v>526</v>
      </c>
      <c r="G291" s="29"/>
      <c r="H291" s="29"/>
      <c r="I291" s="29"/>
      <c r="J291" s="29"/>
      <c r="K291" s="29"/>
      <c r="L291" s="30"/>
      <c r="M291" s="134"/>
      <c r="N291" s="135"/>
      <c r="O291" s="54"/>
      <c r="P291" s="54"/>
      <c r="Q291" s="54"/>
      <c r="R291" s="54"/>
      <c r="S291" s="54"/>
      <c r="T291" s="55"/>
      <c r="U291" s="29"/>
      <c r="V291" s="29"/>
      <c r="W291" s="29"/>
      <c r="X291" s="29"/>
      <c r="Y291" s="29"/>
      <c r="Z291" s="29"/>
      <c r="AA291" s="29"/>
      <c r="AB291" s="29"/>
      <c r="AC291" s="29"/>
      <c r="AD291" s="29"/>
      <c r="AE291" s="29"/>
      <c r="AT291" s="17" t="s">
        <v>525</v>
      </c>
      <c r="AU291" s="17" t="s">
        <v>78</v>
      </c>
    </row>
    <row r="292" spans="1:65" s="2" customFormat="1" ht="16.5" customHeight="1">
      <c r="A292" s="29"/>
      <c r="B292" s="118"/>
      <c r="C292" s="136" t="s">
        <v>527</v>
      </c>
      <c r="D292" s="136" t="s">
        <v>119</v>
      </c>
      <c r="E292" s="137" t="s">
        <v>528</v>
      </c>
      <c r="F292" s="138" t="s">
        <v>529</v>
      </c>
      <c r="G292" s="139" t="s">
        <v>483</v>
      </c>
      <c r="H292" s="140">
        <v>7</v>
      </c>
      <c r="I292" s="141"/>
      <c r="J292" s="141">
        <f>ROUND(I292*H292,2)</f>
        <v>0</v>
      </c>
      <c r="K292" s="142"/>
      <c r="L292" s="143"/>
      <c r="M292" s="144" t="s">
        <v>1</v>
      </c>
      <c r="N292" s="145" t="s">
        <v>34</v>
      </c>
      <c r="O292" s="128">
        <v>0</v>
      </c>
      <c r="P292" s="128">
        <f>O292*H292</f>
        <v>0</v>
      </c>
      <c r="Q292" s="128">
        <v>0.004</v>
      </c>
      <c r="R292" s="128">
        <f>Q292*H292</f>
        <v>0.028</v>
      </c>
      <c r="S292" s="128">
        <v>0</v>
      </c>
      <c r="T292" s="129">
        <f>S292*H292</f>
        <v>0</v>
      </c>
      <c r="U292" s="29"/>
      <c r="V292" s="29"/>
      <c r="W292" s="29"/>
      <c r="X292" s="29"/>
      <c r="Y292" s="29"/>
      <c r="Z292" s="29"/>
      <c r="AA292" s="29"/>
      <c r="AB292" s="29"/>
      <c r="AC292" s="29"/>
      <c r="AD292" s="29"/>
      <c r="AE292" s="29"/>
      <c r="AR292" s="130" t="s">
        <v>194</v>
      </c>
      <c r="AT292" s="130" t="s">
        <v>119</v>
      </c>
      <c r="AU292" s="130" t="s">
        <v>78</v>
      </c>
      <c r="AY292" s="17" t="s">
        <v>108</v>
      </c>
      <c r="BE292" s="131">
        <f>IF(N292="základní",J292,0)</f>
        <v>0</v>
      </c>
      <c r="BF292" s="131">
        <f>IF(N292="snížená",J292,0)</f>
        <v>0</v>
      </c>
      <c r="BG292" s="131">
        <f>IF(N292="zákl. přenesená",J292,0)</f>
        <v>0</v>
      </c>
      <c r="BH292" s="131">
        <f>IF(N292="sníž. přenesená",J292,0)</f>
        <v>0</v>
      </c>
      <c r="BI292" s="131">
        <f>IF(N292="nulová",J292,0)</f>
        <v>0</v>
      </c>
      <c r="BJ292" s="17" t="s">
        <v>76</v>
      </c>
      <c r="BK292" s="131">
        <f>ROUND(I292*H292,2)</f>
        <v>0</v>
      </c>
      <c r="BL292" s="17" t="s">
        <v>122</v>
      </c>
      <c r="BM292" s="130" t="s">
        <v>530</v>
      </c>
    </row>
    <row r="293" spans="1:47" s="2" customFormat="1" ht="12">
      <c r="A293" s="29"/>
      <c r="B293" s="30"/>
      <c r="C293" s="29"/>
      <c r="D293" s="132" t="s">
        <v>114</v>
      </c>
      <c r="E293" s="29"/>
      <c r="F293" s="133" t="s">
        <v>529</v>
      </c>
      <c r="G293" s="29"/>
      <c r="H293" s="29"/>
      <c r="I293" s="29"/>
      <c r="J293" s="29"/>
      <c r="K293" s="29"/>
      <c r="L293" s="30"/>
      <c r="M293" s="134"/>
      <c r="N293" s="135"/>
      <c r="O293" s="54"/>
      <c r="P293" s="54"/>
      <c r="Q293" s="54"/>
      <c r="R293" s="54"/>
      <c r="S293" s="54"/>
      <c r="T293" s="55"/>
      <c r="U293" s="29"/>
      <c r="V293" s="29"/>
      <c r="W293" s="29"/>
      <c r="X293" s="29"/>
      <c r="Y293" s="29"/>
      <c r="Z293" s="29"/>
      <c r="AA293" s="29"/>
      <c r="AB293" s="29"/>
      <c r="AC293" s="29"/>
      <c r="AD293" s="29"/>
      <c r="AE293" s="29"/>
      <c r="AT293" s="17" t="s">
        <v>114</v>
      </c>
      <c r="AU293" s="17" t="s">
        <v>78</v>
      </c>
    </row>
    <row r="294" spans="2:63" s="10" customFormat="1" ht="22.9" customHeight="1">
      <c r="B294" s="108"/>
      <c r="D294" s="109" t="s">
        <v>68</v>
      </c>
      <c r="E294" s="150" t="s">
        <v>201</v>
      </c>
      <c r="F294" s="150" t="s">
        <v>531</v>
      </c>
      <c r="J294" s="151">
        <f>BK294</f>
        <v>0</v>
      </c>
      <c r="L294" s="108"/>
      <c r="M294" s="112"/>
      <c r="N294" s="113"/>
      <c r="O294" s="113"/>
      <c r="P294" s="114">
        <f>SUM(P295:P347)</f>
        <v>158.362146</v>
      </c>
      <c r="Q294" s="113"/>
      <c r="R294" s="114">
        <f>SUM(R295:R347)</f>
        <v>89.24407021999998</v>
      </c>
      <c r="S294" s="113"/>
      <c r="T294" s="115">
        <f>SUM(T295:T347)</f>
        <v>0.027</v>
      </c>
      <c r="AR294" s="109" t="s">
        <v>76</v>
      </c>
      <c r="AT294" s="116" t="s">
        <v>68</v>
      </c>
      <c r="AU294" s="116" t="s">
        <v>76</v>
      </c>
      <c r="AY294" s="109" t="s">
        <v>108</v>
      </c>
      <c r="BK294" s="117">
        <f>SUM(BK295:BK347)</f>
        <v>0</v>
      </c>
    </row>
    <row r="295" spans="1:65" s="2" customFormat="1" ht="16.5" customHeight="1">
      <c r="A295" s="29"/>
      <c r="B295" s="118"/>
      <c r="C295" s="119" t="s">
        <v>532</v>
      </c>
      <c r="D295" s="119" t="s">
        <v>109</v>
      </c>
      <c r="E295" s="120" t="s">
        <v>533</v>
      </c>
      <c r="F295" s="121" t="s">
        <v>534</v>
      </c>
      <c r="G295" s="122" t="s">
        <v>483</v>
      </c>
      <c r="H295" s="123">
        <v>3</v>
      </c>
      <c r="I295" s="124"/>
      <c r="J295" s="124">
        <f>ROUND(I295*H295,2)</f>
        <v>0</v>
      </c>
      <c r="K295" s="125"/>
      <c r="L295" s="30"/>
      <c r="M295" s="126" t="s">
        <v>1</v>
      </c>
      <c r="N295" s="127" t="s">
        <v>34</v>
      </c>
      <c r="O295" s="128">
        <v>0.41</v>
      </c>
      <c r="P295" s="128">
        <f>O295*H295</f>
        <v>1.23</v>
      </c>
      <c r="Q295" s="128">
        <v>0.00105</v>
      </c>
      <c r="R295" s="128">
        <f>Q295*H295</f>
        <v>0.00315</v>
      </c>
      <c r="S295" s="128">
        <v>0</v>
      </c>
      <c r="T295" s="129">
        <f>S295*H295</f>
        <v>0</v>
      </c>
      <c r="U295" s="29"/>
      <c r="V295" s="29"/>
      <c r="W295" s="29"/>
      <c r="X295" s="29"/>
      <c r="Y295" s="29"/>
      <c r="Z295" s="29"/>
      <c r="AA295" s="29"/>
      <c r="AB295" s="29"/>
      <c r="AC295" s="29"/>
      <c r="AD295" s="29"/>
      <c r="AE295" s="29"/>
      <c r="AR295" s="130" t="s">
        <v>122</v>
      </c>
      <c r="AT295" s="130" t="s">
        <v>109</v>
      </c>
      <c r="AU295" s="130" t="s">
        <v>78</v>
      </c>
      <c r="AY295" s="17" t="s">
        <v>108</v>
      </c>
      <c r="BE295" s="131">
        <f>IF(N295="základní",J295,0)</f>
        <v>0</v>
      </c>
      <c r="BF295" s="131">
        <f>IF(N295="snížená",J295,0)</f>
        <v>0</v>
      </c>
      <c r="BG295" s="131">
        <f>IF(N295="zákl. přenesená",J295,0)</f>
        <v>0</v>
      </c>
      <c r="BH295" s="131">
        <f>IF(N295="sníž. přenesená",J295,0)</f>
        <v>0</v>
      </c>
      <c r="BI295" s="131">
        <f>IF(N295="nulová",J295,0)</f>
        <v>0</v>
      </c>
      <c r="BJ295" s="17" t="s">
        <v>76</v>
      </c>
      <c r="BK295" s="131">
        <f>ROUND(I295*H295,2)</f>
        <v>0</v>
      </c>
      <c r="BL295" s="17" t="s">
        <v>122</v>
      </c>
      <c r="BM295" s="130" t="s">
        <v>535</v>
      </c>
    </row>
    <row r="296" spans="1:47" s="2" customFormat="1" ht="12">
      <c r="A296" s="29"/>
      <c r="B296" s="30"/>
      <c r="C296" s="29"/>
      <c r="D296" s="132" t="s">
        <v>114</v>
      </c>
      <c r="E296" s="29"/>
      <c r="F296" s="133" t="s">
        <v>536</v>
      </c>
      <c r="G296" s="29"/>
      <c r="H296" s="29"/>
      <c r="I296" s="29"/>
      <c r="J296" s="29"/>
      <c r="K296" s="29"/>
      <c r="L296" s="30"/>
      <c r="M296" s="134"/>
      <c r="N296" s="135"/>
      <c r="O296" s="54"/>
      <c r="P296" s="54"/>
      <c r="Q296" s="54"/>
      <c r="R296" s="54"/>
      <c r="S296" s="54"/>
      <c r="T296" s="55"/>
      <c r="U296" s="29"/>
      <c r="V296" s="29"/>
      <c r="W296" s="29"/>
      <c r="X296" s="29"/>
      <c r="Y296" s="29"/>
      <c r="Z296" s="29"/>
      <c r="AA296" s="29"/>
      <c r="AB296" s="29"/>
      <c r="AC296" s="29"/>
      <c r="AD296" s="29"/>
      <c r="AE296" s="29"/>
      <c r="AT296" s="17" t="s">
        <v>114</v>
      </c>
      <c r="AU296" s="17" t="s">
        <v>78</v>
      </c>
    </row>
    <row r="297" spans="1:47" s="2" customFormat="1" ht="12">
      <c r="A297" s="29"/>
      <c r="B297" s="30"/>
      <c r="C297" s="29"/>
      <c r="D297" s="152" t="s">
        <v>148</v>
      </c>
      <c r="E297" s="29"/>
      <c r="F297" s="153" t="s">
        <v>537</v>
      </c>
      <c r="G297" s="29"/>
      <c r="H297" s="29"/>
      <c r="I297" s="29"/>
      <c r="J297" s="29"/>
      <c r="K297" s="29"/>
      <c r="L297" s="30"/>
      <c r="M297" s="134"/>
      <c r="N297" s="135"/>
      <c r="O297" s="54"/>
      <c r="P297" s="54"/>
      <c r="Q297" s="54"/>
      <c r="R297" s="54"/>
      <c r="S297" s="54"/>
      <c r="T297" s="55"/>
      <c r="U297" s="29"/>
      <c r="V297" s="29"/>
      <c r="W297" s="29"/>
      <c r="X297" s="29"/>
      <c r="Y297" s="29"/>
      <c r="Z297" s="29"/>
      <c r="AA297" s="29"/>
      <c r="AB297" s="29"/>
      <c r="AC297" s="29"/>
      <c r="AD297" s="29"/>
      <c r="AE297" s="29"/>
      <c r="AT297" s="17" t="s">
        <v>148</v>
      </c>
      <c r="AU297" s="17" t="s">
        <v>78</v>
      </c>
    </row>
    <row r="298" spans="1:65" s="2" customFormat="1" ht="16.5" customHeight="1">
      <c r="A298" s="29"/>
      <c r="B298" s="118"/>
      <c r="C298" s="119" t="s">
        <v>538</v>
      </c>
      <c r="D298" s="119" t="s">
        <v>109</v>
      </c>
      <c r="E298" s="120" t="s">
        <v>539</v>
      </c>
      <c r="F298" s="121" t="s">
        <v>540</v>
      </c>
      <c r="G298" s="122" t="s">
        <v>483</v>
      </c>
      <c r="H298" s="123">
        <v>3</v>
      </c>
      <c r="I298" s="124"/>
      <c r="J298" s="124">
        <f>ROUND(I298*H298,2)</f>
        <v>0</v>
      </c>
      <c r="K298" s="125"/>
      <c r="L298" s="30"/>
      <c r="M298" s="126" t="s">
        <v>1</v>
      </c>
      <c r="N298" s="127" t="s">
        <v>34</v>
      </c>
      <c r="O298" s="128">
        <v>0.416</v>
      </c>
      <c r="P298" s="128">
        <f>O298*H298</f>
        <v>1.248</v>
      </c>
      <c r="Q298" s="128">
        <v>0.10941</v>
      </c>
      <c r="R298" s="128">
        <f>Q298*H298</f>
        <v>0.32822999999999997</v>
      </c>
      <c r="S298" s="128">
        <v>0</v>
      </c>
      <c r="T298" s="129">
        <f>S298*H298</f>
        <v>0</v>
      </c>
      <c r="U298" s="29"/>
      <c r="V298" s="29"/>
      <c r="W298" s="29"/>
      <c r="X298" s="29"/>
      <c r="Y298" s="29"/>
      <c r="Z298" s="29"/>
      <c r="AA298" s="29"/>
      <c r="AB298" s="29"/>
      <c r="AC298" s="29"/>
      <c r="AD298" s="29"/>
      <c r="AE298" s="29"/>
      <c r="AR298" s="130" t="s">
        <v>122</v>
      </c>
      <c r="AT298" s="130" t="s">
        <v>109</v>
      </c>
      <c r="AU298" s="130" t="s">
        <v>78</v>
      </c>
      <c r="AY298" s="17" t="s">
        <v>108</v>
      </c>
      <c r="BE298" s="131">
        <f>IF(N298="základní",J298,0)</f>
        <v>0</v>
      </c>
      <c r="BF298" s="131">
        <f>IF(N298="snížená",J298,0)</f>
        <v>0</v>
      </c>
      <c r="BG298" s="131">
        <f>IF(N298="zákl. přenesená",J298,0)</f>
        <v>0</v>
      </c>
      <c r="BH298" s="131">
        <f>IF(N298="sníž. přenesená",J298,0)</f>
        <v>0</v>
      </c>
      <c r="BI298" s="131">
        <f>IF(N298="nulová",J298,0)</f>
        <v>0</v>
      </c>
      <c r="BJ298" s="17" t="s">
        <v>76</v>
      </c>
      <c r="BK298" s="131">
        <f>ROUND(I298*H298,2)</f>
        <v>0</v>
      </c>
      <c r="BL298" s="17" t="s">
        <v>122</v>
      </c>
      <c r="BM298" s="130" t="s">
        <v>541</v>
      </c>
    </row>
    <row r="299" spans="1:47" s="2" customFormat="1" ht="12">
      <c r="A299" s="29"/>
      <c r="B299" s="30"/>
      <c r="C299" s="29"/>
      <c r="D299" s="132" t="s">
        <v>114</v>
      </c>
      <c r="E299" s="29"/>
      <c r="F299" s="133" t="s">
        <v>542</v>
      </c>
      <c r="G299" s="29"/>
      <c r="H299" s="29"/>
      <c r="I299" s="29"/>
      <c r="J299" s="29"/>
      <c r="K299" s="29"/>
      <c r="L299" s="30"/>
      <c r="M299" s="134"/>
      <c r="N299" s="135"/>
      <c r="O299" s="54"/>
      <c r="P299" s="54"/>
      <c r="Q299" s="54"/>
      <c r="R299" s="54"/>
      <c r="S299" s="54"/>
      <c r="T299" s="55"/>
      <c r="U299" s="29"/>
      <c r="V299" s="29"/>
      <c r="W299" s="29"/>
      <c r="X299" s="29"/>
      <c r="Y299" s="29"/>
      <c r="Z299" s="29"/>
      <c r="AA299" s="29"/>
      <c r="AB299" s="29"/>
      <c r="AC299" s="29"/>
      <c r="AD299" s="29"/>
      <c r="AE299" s="29"/>
      <c r="AT299" s="17" t="s">
        <v>114</v>
      </c>
      <c r="AU299" s="17" t="s">
        <v>78</v>
      </c>
    </row>
    <row r="300" spans="1:47" s="2" customFormat="1" ht="12">
      <c r="A300" s="29"/>
      <c r="B300" s="30"/>
      <c r="C300" s="29"/>
      <c r="D300" s="152" t="s">
        <v>148</v>
      </c>
      <c r="E300" s="29"/>
      <c r="F300" s="153" t="s">
        <v>543</v>
      </c>
      <c r="G300" s="29"/>
      <c r="H300" s="29"/>
      <c r="I300" s="29"/>
      <c r="J300" s="29"/>
      <c r="K300" s="29"/>
      <c r="L300" s="30"/>
      <c r="M300" s="134"/>
      <c r="N300" s="135"/>
      <c r="O300" s="54"/>
      <c r="P300" s="54"/>
      <c r="Q300" s="54"/>
      <c r="R300" s="54"/>
      <c r="S300" s="54"/>
      <c r="T300" s="55"/>
      <c r="U300" s="29"/>
      <c r="V300" s="29"/>
      <c r="W300" s="29"/>
      <c r="X300" s="29"/>
      <c r="Y300" s="29"/>
      <c r="Z300" s="29"/>
      <c r="AA300" s="29"/>
      <c r="AB300" s="29"/>
      <c r="AC300" s="29"/>
      <c r="AD300" s="29"/>
      <c r="AE300" s="29"/>
      <c r="AT300" s="17" t="s">
        <v>148</v>
      </c>
      <c r="AU300" s="17" t="s">
        <v>78</v>
      </c>
    </row>
    <row r="301" spans="1:65" s="2" customFormat="1" ht="16.5" customHeight="1">
      <c r="A301" s="29"/>
      <c r="B301" s="118"/>
      <c r="C301" s="136" t="s">
        <v>544</v>
      </c>
      <c r="D301" s="136" t="s">
        <v>119</v>
      </c>
      <c r="E301" s="137" t="s">
        <v>545</v>
      </c>
      <c r="F301" s="138" t="s">
        <v>546</v>
      </c>
      <c r="G301" s="139" t="s">
        <v>483</v>
      </c>
      <c r="H301" s="140">
        <v>3</v>
      </c>
      <c r="I301" s="141"/>
      <c r="J301" s="141">
        <f>ROUND(I301*H301,2)</f>
        <v>0</v>
      </c>
      <c r="K301" s="142"/>
      <c r="L301" s="143"/>
      <c r="M301" s="144" t="s">
        <v>1</v>
      </c>
      <c r="N301" s="145" t="s">
        <v>34</v>
      </c>
      <c r="O301" s="128">
        <v>0</v>
      </c>
      <c r="P301" s="128">
        <f>O301*H301</f>
        <v>0</v>
      </c>
      <c r="Q301" s="128">
        <v>0.0065</v>
      </c>
      <c r="R301" s="128">
        <f>Q301*H301</f>
        <v>0.0195</v>
      </c>
      <c r="S301" s="128">
        <v>0</v>
      </c>
      <c r="T301" s="129">
        <f>S301*H301</f>
        <v>0</v>
      </c>
      <c r="U301" s="29"/>
      <c r="V301" s="29"/>
      <c r="W301" s="29"/>
      <c r="X301" s="29"/>
      <c r="Y301" s="29"/>
      <c r="Z301" s="29"/>
      <c r="AA301" s="29"/>
      <c r="AB301" s="29"/>
      <c r="AC301" s="29"/>
      <c r="AD301" s="29"/>
      <c r="AE301" s="29"/>
      <c r="AR301" s="130" t="s">
        <v>194</v>
      </c>
      <c r="AT301" s="130" t="s">
        <v>119</v>
      </c>
      <c r="AU301" s="130" t="s">
        <v>78</v>
      </c>
      <c r="AY301" s="17" t="s">
        <v>108</v>
      </c>
      <c r="BE301" s="131">
        <f>IF(N301="základní",J301,0)</f>
        <v>0</v>
      </c>
      <c r="BF301" s="131">
        <f>IF(N301="snížená",J301,0)</f>
        <v>0</v>
      </c>
      <c r="BG301" s="131">
        <f>IF(N301="zákl. přenesená",J301,0)</f>
        <v>0</v>
      </c>
      <c r="BH301" s="131">
        <f>IF(N301="sníž. přenesená",J301,0)</f>
        <v>0</v>
      </c>
      <c r="BI301" s="131">
        <f>IF(N301="nulová",J301,0)</f>
        <v>0</v>
      </c>
      <c r="BJ301" s="17" t="s">
        <v>76</v>
      </c>
      <c r="BK301" s="131">
        <f>ROUND(I301*H301,2)</f>
        <v>0</v>
      </c>
      <c r="BL301" s="17" t="s">
        <v>122</v>
      </c>
      <c r="BM301" s="130" t="s">
        <v>547</v>
      </c>
    </row>
    <row r="302" spans="1:47" s="2" customFormat="1" ht="12">
      <c r="A302" s="29"/>
      <c r="B302" s="30"/>
      <c r="C302" s="29"/>
      <c r="D302" s="132" t="s">
        <v>114</v>
      </c>
      <c r="E302" s="29"/>
      <c r="F302" s="133" t="s">
        <v>546</v>
      </c>
      <c r="G302" s="29"/>
      <c r="H302" s="29"/>
      <c r="I302" s="29"/>
      <c r="J302" s="29"/>
      <c r="K302" s="29"/>
      <c r="L302" s="30"/>
      <c r="M302" s="134"/>
      <c r="N302" s="135"/>
      <c r="O302" s="54"/>
      <c r="P302" s="54"/>
      <c r="Q302" s="54"/>
      <c r="R302" s="54"/>
      <c r="S302" s="54"/>
      <c r="T302" s="55"/>
      <c r="U302" s="29"/>
      <c r="V302" s="29"/>
      <c r="W302" s="29"/>
      <c r="X302" s="29"/>
      <c r="Y302" s="29"/>
      <c r="Z302" s="29"/>
      <c r="AA302" s="29"/>
      <c r="AB302" s="29"/>
      <c r="AC302" s="29"/>
      <c r="AD302" s="29"/>
      <c r="AE302" s="29"/>
      <c r="AT302" s="17" t="s">
        <v>114</v>
      </c>
      <c r="AU302" s="17" t="s">
        <v>78</v>
      </c>
    </row>
    <row r="303" spans="1:65" s="2" customFormat="1" ht="16.5" customHeight="1">
      <c r="A303" s="29"/>
      <c r="B303" s="118"/>
      <c r="C303" s="119" t="s">
        <v>548</v>
      </c>
      <c r="D303" s="119" t="s">
        <v>109</v>
      </c>
      <c r="E303" s="120" t="s">
        <v>549</v>
      </c>
      <c r="F303" s="121" t="s">
        <v>550</v>
      </c>
      <c r="G303" s="122" t="s">
        <v>180</v>
      </c>
      <c r="H303" s="123">
        <v>140.5</v>
      </c>
      <c r="I303" s="124"/>
      <c r="J303" s="124">
        <f>ROUND(I303*H303,2)</f>
        <v>0</v>
      </c>
      <c r="K303" s="125"/>
      <c r="L303" s="30"/>
      <c r="M303" s="126" t="s">
        <v>1</v>
      </c>
      <c r="N303" s="127" t="s">
        <v>34</v>
      </c>
      <c r="O303" s="128">
        <v>0.268</v>
      </c>
      <c r="P303" s="128">
        <f>O303*H303</f>
        <v>37.654</v>
      </c>
      <c r="Q303" s="128">
        <v>0.1554</v>
      </c>
      <c r="R303" s="128">
        <f>Q303*H303</f>
        <v>21.8337</v>
      </c>
      <c r="S303" s="128">
        <v>0</v>
      </c>
      <c r="T303" s="129">
        <f>S303*H303</f>
        <v>0</v>
      </c>
      <c r="U303" s="29"/>
      <c r="V303" s="29"/>
      <c r="W303" s="29"/>
      <c r="X303" s="29"/>
      <c r="Y303" s="29"/>
      <c r="Z303" s="29"/>
      <c r="AA303" s="29"/>
      <c r="AB303" s="29"/>
      <c r="AC303" s="29"/>
      <c r="AD303" s="29"/>
      <c r="AE303" s="29"/>
      <c r="AR303" s="130" t="s">
        <v>122</v>
      </c>
      <c r="AT303" s="130" t="s">
        <v>109</v>
      </c>
      <c r="AU303" s="130" t="s">
        <v>78</v>
      </c>
      <c r="AY303" s="17" t="s">
        <v>108</v>
      </c>
      <c r="BE303" s="131">
        <f>IF(N303="základní",J303,0)</f>
        <v>0</v>
      </c>
      <c r="BF303" s="131">
        <f>IF(N303="snížená",J303,0)</f>
        <v>0</v>
      </c>
      <c r="BG303" s="131">
        <f>IF(N303="zákl. přenesená",J303,0)</f>
        <v>0</v>
      </c>
      <c r="BH303" s="131">
        <f>IF(N303="sníž. přenesená",J303,0)</f>
        <v>0</v>
      </c>
      <c r="BI303" s="131">
        <f>IF(N303="nulová",J303,0)</f>
        <v>0</v>
      </c>
      <c r="BJ303" s="17" t="s">
        <v>76</v>
      </c>
      <c r="BK303" s="131">
        <f>ROUND(I303*H303,2)</f>
        <v>0</v>
      </c>
      <c r="BL303" s="17" t="s">
        <v>122</v>
      </c>
      <c r="BM303" s="130" t="s">
        <v>551</v>
      </c>
    </row>
    <row r="304" spans="1:47" s="2" customFormat="1" ht="19.5">
      <c r="A304" s="29"/>
      <c r="B304" s="30"/>
      <c r="C304" s="29"/>
      <c r="D304" s="132" t="s">
        <v>114</v>
      </c>
      <c r="E304" s="29"/>
      <c r="F304" s="133" t="s">
        <v>552</v>
      </c>
      <c r="G304" s="29"/>
      <c r="H304" s="29"/>
      <c r="I304" s="29"/>
      <c r="J304" s="29"/>
      <c r="K304" s="29"/>
      <c r="L304" s="30"/>
      <c r="M304" s="134"/>
      <c r="N304" s="135"/>
      <c r="O304" s="54"/>
      <c r="P304" s="54"/>
      <c r="Q304" s="54"/>
      <c r="R304" s="54"/>
      <c r="S304" s="54"/>
      <c r="T304" s="55"/>
      <c r="U304" s="29"/>
      <c r="V304" s="29"/>
      <c r="W304" s="29"/>
      <c r="X304" s="29"/>
      <c r="Y304" s="29"/>
      <c r="Z304" s="29"/>
      <c r="AA304" s="29"/>
      <c r="AB304" s="29"/>
      <c r="AC304" s="29"/>
      <c r="AD304" s="29"/>
      <c r="AE304" s="29"/>
      <c r="AT304" s="17" t="s">
        <v>114</v>
      </c>
      <c r="AU304" s="17" t="s">
        <v>78</v>
      </c>
    </row>
    <row r="305" spans="1:47" s="2" customFormat="1" ht="12">
      <c r="A305" s="29"/>
      <c r="B305" s="30"/>
      <c r="C305" s="29"/>
      <c r="D305" s="152" t="s">
        <v>148</v>
      </c>
      <c r="E305" s="29"/>
      <c r="F305" s="153" t="s">
        <v>553</v>
      </c>
      <c r="G305" s="29"/>
      <c r="H305" s="29"/>
      <c r="I305" s="29"/>
      <c r="J305" s="29"/>
      <c r="K305" s="29"/>
      <c r="L305" s="30"/>
      <c r="M305" s="134"/>
      <c r="N305" s="135"/>
      <c r="O305" s="54"/>
      <c r="P305" s="54"/>
      <c r="Q305" s="54"/>
      <c r="R305" s="54"/>
      <c r="S305" s="54"/>
      <c r="T305" s="55"/>
      <c r="U305" s="29"/>
      <c r="V305" s="29"/>
      <c r="W305" s="29"/>
      <c r="X305" s="29"/>
      <c r="Y305" s="29"/>
      <c r="Z305" s="29"/>
      <c r="AA305" s="29"/>
      <c r="AB305" s="29"/>
      <c r="AC305" s="29"/>
      <c r="AD305" s="29"/>
      <c r="AE305" s="29"/>
      <c r="AT305" s="17" t="s">
        <v>148</v>
      </c>
      <c r="AU305" s="17" t="s">
        <v>78</v>
      </c>
    </row>
    <row r="306" spans="2:51" s="12" customFormat="1" ht="12">
      <c r="B306" s="154"/>
      <c r="D306" s="132" t="s">
        <v>150</v>
      </c>
      <c r="E306" s="155" t="s">
        <v>1</v>
      </c>
      <c r="F306" s="156" t="s">
        <v>554</v>
      </c>
      <c r="H306" s="157">
        <v>108</v>
      </c>
      <c r="L306" s="154"/>
      <c r="M306" s="158"/>
      <c r="N306" s="159"/>
      <c r="O306" s="159"/>
      <c r="P306" s="159"/>
      <c r="Q306" s="159"/>
      <c r="R306" s="159"/>
      <c r="S306" s="159"/>
      <c r="T306" s="160"/>
      <c r="AT306" s="155" t="s">
        <v>150</v>
      </c>
      <c r="AU306" s="155" t="s">
        <v>78</v>
      </c>
      <c r="AV306" s="12" t="s">
        <v>78</v>
      </c>
      <c r="AW306" s="12" t="s">
        <v>26</v>
      </c>
      <c r="AX306" s="12" t="s">
        <v>69</v>
      </c>
      <c r="AY306" s="155" t="s">
        <v>108</v>
      </c>
    </row>
    <row r="307" spans="2:51" s="12" customFormat="1" ht="12">
      <c r="B307" s="154"/>
      <c r="D307" s="132" t="s">
        <v>150</v>
      </c>
      <c r="E307" s="155" t="s">
        <v>1</v>
      </c>
      <c r="F307" s="156" t="s">
        <v>555</v>
      </c>
      <c r="H307" s="157">
        <v>32.5</v>
      </c>
      <c r="L307" s="154"/>
      <c r="M307" s="158"/>
      <c r="N307" s="159"/>
      <c r="O307" s="159"/>
      <c r="P307" s="159"/>
      <c r="Q307" s="159"/>
      <c r="R307" s="159"/>
      <c r="S307" s="159"/>
      <c r="T307" s="160"/>
      <c r="AT307" s="155" t="s">
        <v>150</v>
      </c>
      <c r="AU307" s="155" t="s">
        <v>78</v>
      </c>
      <c r="AV307" s="12" t="s">
        <v>78</v>
      </c>
      <c r="AW307" s="12" t="s">
        <v>26</v>
      </c>
      <c r="AX307" s="12" t="s">
        <v>69</v>
      </c>
      <c r="AY307" s="155" t="s">
        <v>108</v>
      </c>
    </row>
    <row r="308" spans="2:51" s="13" customFormat="1" ht="12">
      <c r="B308" s="161"/>
      <c r="D308" s="132" t="s">
        <v>150</v>
      </c>
      <c r="E308" s="162" t="s">
        <v>1</v>
      </c>
      <c r="F308" s="163" t="s">
        <v>177</v>
      </c>
      <c r="H308" s="164">
        <v>140.5</v>
      </c>
      <c r="L308" s="161"/>
      <c r="M308" s="165"/>
      <c r="N308" s="166"/>
      <c r="O308" s="166"/>
      <c r="P308" s="166"/>
      <c r="Q308" s="166"/>
      <c r="R308" s="166"/>
      <c r="S308" s="166"/>
      <c r="T308" s="167"/>
      <c r="AT308" s="162" t="s">
        <v>150</v>
      </c>
      <c r="AU308" s="162" t="s">
        <v>78</v>
      </c>
      <c r="AV308" s="13" t="s">
        <v>122</v>
      </c>
      <c r="AW308" s="13" t="s">
        <v>26</v>
      </c>
      <c r="AX308" s="13" t="s">
        <v>76</v>
      </c>
      <c r="AY308" s="162" t="s">
        <v>108</v>
      </c>
    </row>
    <row r="309" spans="1:65" s="2" customFormat="1" ht="16.5" customHeight="1">
      <c r="A309" s="29"/>
      <c r="B309" s="118"/>
      <c r="C309" s="136" t="s">
        <v>556</v>
      </c>
      <c r="D309" s="136" t="s">
        <v>119</v>
      </c>
      <c r="E309" s="137" t="s">
        <v>557</v>
      </c>
      <c r="F309" s="138" t="s">
        <v>558</v>
      </c>
      <c r="G309" s="139" t="s">
        <v>180</v>
      </c>
      <c r="H309" s="140">
        <v>33.15</v>
      </c>
      <c r="I309" s="141"/>
      <c r="J309" s="141">
        <f>ROUND(I309*H309,2)</f>
        <v>0</v>
      </c>
      <c r="K309" s="142"/>
      <c r="L309" s="143"/>
      <c r="M309" s="144" t="s">
        <v>1</v>
      </c>
      <c r="N309" s="145" t="s">
        <v>34</v>
      </c>
      <c r="O309" s="128">
        <v>0</v>
      </c>
      <c r="P309" s="128">
        <f>O309*H309</f>
        <v>0</v>
      </c>
      <c r="Q309" s="128">
        <v>0.0483</v>
      </c>
      <c r="R309" s="128">
        <f>Q309*H309</f>
        <v>1.601145</v>
      </c>
      <c r="S309" s="128">
        <v>0</v>
      </c>
      <c r="T309" s="129">
        <f>S309*H309</f>
        <v>0</v>
      </c>
      <c r="U309" s="29"/>
      <c r="V309" s="29"/>
      <c r="W309" s="29"/>
      <c r="X309" s="29"/>
      <c r="Y309" s="29"/>
      <c r="Z309" s="29"/>
      <c r="AA309" s="29"/>
      <c r="AB309" s="29"/>
      <c r="AC309" s="29"/>
      <c r="AD309" s="29"/>
      <c r="AE309" s="29"/>
      <c r="AR309" s="130" t="s">
        <v>194</v>
      </c>
      <c r="AT309" s="130" t="s">
        <v>119</v>
      </c>
      <c r="AU309" s="130" t="s">
        <v>78</v>
      </c>
      <c r="AY309" s="17" t="s">
        <v>108</v>
      </c>
      <c r="BE309" s="131">
        <f>IF(N309="základní",J309,0)</f>
        <v>0</v>
      </c>
      <c r="BF309" s="131">
        <f>IF(N309="snížená",J309,0)</f>
        <v>0</v>
      </c>
      <c r="BG309" s="131">
        <f>IF(N309="zákl. přenesená",J309,0)</f>
        <v>0</v>
      </c>
      <c r="BH309" s="131">
        <f>IF(N309="sníž. přenesená",J309,0)</f>
        <v>0</v>
      </c>
      <c r="BI309" s="131">
        <f>IF(N309="nulová",J309,0)</f>
        <v>0</v>
      </c>
      <c r="BJ309" s="17" t="s">
        <v>76</v>
      </c>
      <c r="BK309" s="131">
        <f>ROUND(I309*H309,2)</f>
        <v>0</v>
      </c>
      <c r="BL309" s="17" t="s">
        <v>122</v>
      </c>
      <c r="BM309" s="130" t="s">
        <v>559</v>
      </c>
    </row>
    <row r="310" spans="1:47" s="2" customFormat="1" ht="12">
      <c r="A310" s="29"/>
      <c r="B310" s="30"/>
      <c r="C310" s="29"/>
      <c r="D310" s="132" t="s">
        <v>114</v>
      </c>
      <c r="E310" s="29"/>
      <c r="F310" s="133" t="s">
        <v>558</v>
      </c>
      <c r="G310" s="29"/>
      <c r="H310" s="29"/>
      <c r="I310" s="29"/>
      <c r="J310" s="29"/>
      <c r="K310" s="29"/>
      <c r="L310" s="30"/>
      <c r="M310" s="134"/>
      <c r="N310" s="135"/>
      <c r="O310" s="54"/>
      <c r="P310" s="54"/>
      <c r="Q310" s="54"/>
      <c r="R310" s="54"/>
      <c r="S310" s="54"/>
      <c r="T310" s="55"/>
      <c r="U310" s="29"/>
      <c r="V310" s="29"/>
      <c r="W310" s="29"/>
      <c r="X310" s="29"/>
      <c r="Y310" s="29"/>
      <c r="Z310" s="29"/>
      <c r="AA310" s="29"/>
      <c r="AB310" s="29"/>
      <c r="AC310" s="29"/>
      <c r="AD310" s="29"/>
      <c r="AE310" s="29"/>
      <c r="AT310" s="17" t="s">
        <v>114</v>
      </c>
      <c r="AU310" s="17" t="s">
        <v>78</v>
      </c>
    </row>
    <row r="311" spans="2:51" s="12" customFormat="1" ht="12">
      <c r="B311" s="154"/>
      <c r="D311" s="132" t="s">
        <v>150</v>
      </c>
      <c r="E311" s="155" t="s">
        <v>1</v>
      </c>
      <c r="F311" s="156" t="s">
        <v>560</v>
      </c>
      <c r="H311" s="157">
        <v>32.5</v>
      </c>
      <c r="L311" s="154"/>
      <c r="M311" s="158"/>
      <c r="N311" s="159"/>
      <c r="O311" s="159"/>
      <c r="P311" s="159"/>
      <c r="Q311" s="159"/>
      <c r="R311" s="159"/>
      <c r="S311" s="159"/>
      <c r="T311" s="160"/>
      <c r="AT311" s="155" t="s">
        <v>150</v>
      </c>
      <c r="AU311" s="155" t="s">
        <v>78</v>
      </c>
      <c r="AV311" s="12" t="s">
        <v>78</v>
      </c>
      <c r="AW311" s="12" t="s">
        <v>26</v>
      </c>
      <c r="AX311" s="12" t="s">
        <v>76</v>
      </c>
      <c r="AY311" s="155" t="s">
        <v>108</v>
      </c>
    </row>
    <row r="312" spans="2:51" s="12" customFormat="1" ht="12">
      <c r="B312" s="154"/>
      <c r="D312" s="132" t="s">
        <v>150</v>
      </c>
      <c r="F312" s="156" t="s">
        <v>561</v>
      </c>
      <c r="H312" s="157">
        <v>33.15</v>
      </c>
      <c r="L312" s="154"/>
      <c r="M312" s="158"/>
      <c r="N312" s="159"/>
      <c r="O312" s="159"/>
      <c r="P312" s="159"/>
      <c r="Q312" s="159"/>
      <c r="R312" s="159"/>
      <c r="S312" s="159"/>
      <c r="T312" s="160"/>
      <c r="AT312" s="155" t="s">
        <v>150</v>
      </c>
      <c r="AU312" s="155" t="s">
        <v>78</v>
      </c>
      <c r="AV312" s="12" t="s">
        <v>78</v>
      </c>
      <c r="AW312" s="12" t="s">
        <v>3</v>
      </c>
      <c r="AX312" s="12" t="s">
        <v>76</v>
      </c>
      <c r="AY312" s="155" t="s">
        <v>108</v>
      </c>
    </row>
    <row r="313" spans="1:65" s="2" customFormat="1" ht="16.5" customHeight="1">
      <c r="A313" s="29"/>
      <c r="B313" s="118"/>
      <c r="C313" s="136" t="s">
        <v>562</v>
      </c>
      <c r="D313" s="136" t="s">
        <v>119</v>
      </c>
      <c r="E313" s="137" t="s">
        <v>563</v>
      </c>
      <c r="F313" s="138" t="s">
        <v>564</v>
      </c>
      <c r="G313" s="139" t="s">
        <v>180</v>
      </c>
      <c r="H313" s="140">
        <v>110.16</v>
      </c>
      <c r="I313" s="141"/>
      <c r="J313" s="141">
        <f>ROUND(I313*H313,2)</f>
        <v>0</v>
      </c>
      <c r="K313" s="142"/>
      <c r="L313" s="143"/>
      <c r="M313" s="144" t="s">
        <v>1</v>
      </c>
      <c r="N313" s="145" t="s">
        <v>34</v>
      </c>
      <c r="O313" s="128">
        <v>0</v>
      </c>
      <c r="P313" s="128">
        <f>O313*H313</f>
        <v>0</v>
      </c>
      <c r="Q313" s="128">
        <v>0.08</v>
      </c>
      <c r="R313" s="128">
        <f>Q313*H313</f>
        <v>8.8128</v>
      </c>
      <c r="S313" s="128">
        <v>0</v>
      </c>
      <c r="T313" s="129">
        <f>S313*H313</f>
        <v>0</v>
      </c>
      <c r="U313" s="29"/>
      <c r="V313" s="29"/>
      <c r="W313" s="29"/>
      <c r="X313" s="29"/>
      <c r="Y313" s="29"/>
      <c r="Z313" s="29"/>
      <c r="AA313" s="29"/>
      <c r="AB313" s="29"/>
      <c r="AC313" s="29"/>
      <c r="AD313" s="29"/>
      <c r="AE313" s="29"/>
      <c r="AR313" s="130" t="s">
        <v>194</v>
      </c>
      <c r="AT313" s="130" t="s">
        <v>119</v>
      </c>
      <c r="AU313" s="130" t="s">
        <v>78</v>
      </c>
      <c r="AY313" s="17" t="s">
        <v>108</v>
      </c>
      <c r="BE313" s="131">
        <f>IF(N313="základní",J313,0)</f>
        <v>0</v>
      </c>
      <c r="BF313" s="131">
        <f>IF(N313="snížená",J313,0)</f>
        <v>0</v>
      </c>
      <c r="BG313" s="131">
        <f>IF(N313="zákl. přenesená",J313,0)</f>
        <v>0</v>
      </c>
      <c r="BH313" s="131">
        <f>IF(N313="sníž. přenesená",J313,0)</f>
        <v>0</v>
      </c>
      <c r="BI313" s="131">
        <f>IF(N313="nulová",J313,0)</f>
        <v>0</v>
      </c>
      <c r="BJ313" s="17" t="s">
        <v>76</v>
      </c>
      <c r="BK313" s="131">
        <f>ROUND(I313*H313,2)</f>
        <v>0</v>
      </c>
      <c r="BL313" s="17" t="s">
        <v>122</v>
      </c>
      <c r="BM313" s="130" t="s">
        <v>565</v>
      </c>
    </row>
    <row r="314" spans="1:47" s="2" customFormat="1" ht="12">
      <c r="A314" s="29"/>
      <c r="B314" s="30"/>
      <c r="C314" s="29"/>
      <c r="D314" s="132" t="s">
        <v>114</v>
      </c>
      <c r="E314" s="29"/>
      <c r="F314" s="133" t="s">
        <v>564</v>
      </c>
      <c r="G314" s="29"/>
      <c r="H314" s="29"/>
      <c r="I314" s="29"/>
      <c r="J314" s="29"/>
      <c r="K314" s="29"/>
      <c r="L314" s="30"/>
      <c r="M314" s="134"/>
      <c r="N314" s="135"/>
      <c r="O314" s="54"/>
      <c r="P314" s="54"/>
      <c r="Q314" s="54"/>
      <c r="R314" s="54"/>
      <c r="S314" s="54"/>
      <c r="T314" s="55"/>
      <c r="U314" s="29"/>
      <c r="V314" s="29"/>
      <c r="W314" s="29"/>
      <c r="X314" s="29"/>
      <c r="Y314" s="29"/>
      <c r="Z314" s="29"/>
      <c r="AA314" s="29"/>
      <c r="AB314" s="29"/>
      <c r="AC314" s="29"/>
      <c r="AD314" s="29"/>
      <c r="AE314" s="29"/>
      <c r="AT314" s="17" t="s">
        <v>114</v>
      </c>
      <c r="AU314" s="17" t="s">
        <v>78</v>
      </c>
    </row>
    <row r="315" spans="2:51" s="12" customFormat="1" ht="12">
      <c r="B315" s="154"/>
      <c r="D315" s="132" t="s">
        <v>150</v>
      </c>
      <c r="E315" s="155" t="s">
        <v>1</v>
      </c>
      <c r="F315" s="156" t="s">
        <v>566</v>
      </c>
      <c r="H315" s="157">
        <v>108</v>
      </c>
      <c r="L315" s="154"/>
      <c r="M315" s="158"/>
      <c r="N315" s="159"/>
      <c r="O315" s="159"/>
      <c r="P315" s="159"/>
      <c r="Q315" s="159"/>
      <c r="R315" s="159"/>
      <c r="S315" s="159"/>
      <c r="T315" s="160"/>
      <c r="AT315" s="155" t="s">
        <v>150</v>
      </c>
      <c r="AU315" s="155" t="s">
        <v>78</v>
      </c>
      <c r="AV315" s="12" t="s">
        <v>78</v>
      </c>
      <c r="AW315" s="12" t="s">
        <v>26</v>
      </c>
      <c r="AX315" s="12" t="s">
        <v>76</v>
      </c>
      <c r="AY315" s="155" t="s">
        <v>108</v>
      </c>
    </row>
    <row r="316" spans="2:51" s="12" customFormat="1" ht="12">
      <c r="B316" s="154"/>
      <c r="D316" s="132" t="s">
        <v>150</v>
      </c>
      <c r="F316" s="156" t="s">
        <v>567</v>
      </c>
      <c r="H316" s="157">
        <v>110.16</v>
      </c>
      <c r="L316" s="154"/>
      <c r="M316" s="158"/>
      <c r="N316" s="159"/>
      <c r="O316" s="159"/>
      <c r="P316" s="159"/>
      <c r="Q316" s="159"/>
      <c r="R316" s="159"/>
      <c r="S316" s="159"/>
      <c r="T316" s="160"/>
      <c r="AT316" s="155" t="s">
        <v>150</v>
      </c>
      <c r="AU316" s="155" t="s">
        <v>78</v>
      </c>
      <c r="AV316" s="12" t="s">
        <v>78</v>
      </c>
      <c r="AW316" s="12" t="s">
        <v>3</v>
      </c>
      <c r="AX316" s="12" t="s">
        <v>76</v>
      </c>
      <c r="AY316" s="155" t="s">
        <v>108</v>
      </c>
    </row>
    <row r="317" spans="1:65" s="2" customFormat="1" ht="16.5" customHeight="1">
      <c r="A317" s="29"/>
      <c r="B317" s="118"/>
      <c r="C317" s="119" t="s">
        <v>568</v>
      </c>
      <c r="D317" s="119" t="s">
        <v>109</v>
      </c>
      <c r="E317" s="120" t="s">
        <v>569</v>
      </c>
      <c r="F317" s="121" t="s">
        <v>570</v>
      </c>
      <c r="G317" s="122" t="s">
        <v>180</v>
      </c>
      <c r="H317" s="123">
        <v>137</v>
      </c>
      <c r="I317" s="124"/>
      <c r="J317" s="124">
        <f>ROUND(I317*H317,2)</f>
        <v>0</v>
      </c>
      <c r="K317" s="125"/>
      <c r="L317" s="30"/>
      <c r="M317" s="126" t="s">
        <v>1</v>
      </c>
      <c r="N317" s="127" t="s">
        <v>34</v>
      </c>
      <c r="O317" s="128">
        <v>0.247</v>
      </c>
      <c r="P317" s="128">
        <f>O317*H317</f>
        <v>33.839</v>
      </c>
      <c r="Q317" s="128">
        <v>0.12095</v>
      </c>
      <c r="R317" s="128">
        <f>Q317*H317</f>
        <v>16.57015</v>
      </c>
      <c r="S317" s="128">
        <v>0</v>
      </c>
      <c r="T317" s="129">
        <f>S317*H317</f>
        <v>0</v>
      </c>
      <c r="U317" s="29"/>
      <c r="V317" s="29"/>
      <c r="W317" s="29"/>
      <c r="X317" s="29"/>
      <c r="Y317" s="29"/>
      <c r="Z317" s="29"/>
      <c r="AA317" s="29"/>
      <c r="AB317" s="29"/>
      <c r="AC317" s="29"/>
      <c r="AD317" s="29"/>
      <c r="AE317" s="29"/>
      <c r="AR317" s="130" t="s">
        <v>122</v>
      </c>
      <c r="AT317" s="130" t="s">
        <v>109</v>
      </c>
      <c r="AU317" s="130" t="s">
        <v>78</v>
      </c>
      <c r="AY317" s="17" t="s">
        <v>108</v>
      </c>
      <c r="BE317" s="131">
        <f>IF(N317="základní",J317,0)</f>
        <v>0</v>
      </c>
      <c r="BF317" s="131">
        <f>IF(N317="snížená",J317,0)</f>
        <v>0</v>
      </c>
      <c r="BG317" s="131">
        <f>IF(N317="zákl. přenesená",J317,0)</f>
        <v>0</v>
      </c>
      <c r="BH317" s="131">
        <f>IF(N317="sníž. přenesená",J317,0)</f>
        <v>0</v>
      </c>
      <c r="BI317" s="131">
        <f>IF(N317="nulová",J317,0)</f>
        <v>0</v>
      </c>
      <c r="BJ317" s="17" t="s">
        <v>76</v>
      </c>
      <c r="BK317" s="131">
        <f>ROUND(I317*H317,2)</f>
        <v>0</v>
      </c>
      <c r="BL317" s="17" t="s">
        <v>122</v>
      </c>
      <c r="BM317" s="130" t="s">
        <v>571</v>
      </c>
    </row>
    <row r="318" spans="1:47" s="2" customFormat="1" ht="19.5">
      <c r="A318" s="29"/>
      <c r="B318" s="30"/>
      <c r="C318" s="29"/>
      <c r="D318" s="132" t="s">
        <v>114</v>
      </c>
      <c r="E318" s="29"/>
      <c r="F318" s="133" t="s">
        <v>572</v>
      </c>
      <c r="G318" s="29"/>
      <c r="H318" s="29"/>
      <c r="I318" s="29"/>
      <c r="J318" s="29"/>
      <c r="K318" s="29"/>
      <c r="L318" s="30"/>
      <c r="M318" s="134"/>
      <c r="N318" s="135"/>
      <c r="O318" s="54"/>
      <c r="P318" s="54"/>
      <c r="Q318" s="54"/>
      <c r="R318" s="54"/>
      <c r="S318" s="54"/>
      <c r="T318" s="55"/>
      <c r="U318" s="29"/>
      <c r="V318" s="29"/>
      <c r="W318" s="29"/>
      <c r="X318" s="29"/>
      <c r="Y318" s="29"/>
      <c r="Z318" s="29"/>
      <c r="AA318" s="29"/>
      <c r="AB318" s="29"/>
      <c r="AC318" s="29"/>
      <c r="AD318" s="29"/>
      <c r="AE318" s="29"/>
      <c r="AT318" s="17" t="s">
        <v>114</v>
      </c>
      <c r="AU318" s="17" t="s">
        <v>78</v>
      </c>
    </row>
    <row r="319" spans="1:47" s="2" customFormat="1" ht="12">
      <c r="A319" s="29"/>
      <c r="B319" s="30"/>
      <c r="C319" s="29"/>
      <c r="D319" s="152" t="s">
        <v>148</v>
      </c>
      <c r="E319" s="29"/>
      <c r="F319" s="153" t="s">
        <v>573</v>
      </c>
      <c r="G319" s="29"/>
      <c r="H319" s="29"/>
      <c r="I319" s="29"/>
      <c r="J319" s="29"/>
      <c r="K319" s="29"/>
      <c r="L319" s="30"/>
      <c r="M319" s="134"/>
      <c r="N319" s="135"/>
      <c r="O319" s="54"/>
      <c r="P319" s="54"/>
      <c r="Q319" s="54"/>
      <c r="R319" s="54"/>
      <c r="S319" s="54"/>
      <c r="T319" s="55"/>
      <c r="U319" s="29"/>
      <c r="V319" s="29"/>
      <c r="W319" s="29"/>
      <c r="X319" s="29"/>
      <c r="Y319" s="29"/>
      <c r="Z319" s="29"/>
      <c r="AA319" s="29"/>
      <c r="AB319" s="29"/>
      <c r="AC319" s="29"/>
      <c r="AD319" s="29"/>
      <c r="AE319" s="29"/>
      <c r="AT319" s="17" t="s">
        <v>148</v>
      </c>
      <c r="AU319" s="17" t="s">
        <v>78</v>
      </c>
    </row>
    <row r="320" spans="2:51" s="12" customFormat="1" ht="12">
      <c r="B320" s="154"/>
      <c r="D320" s="132" t="s">
        <v>150</v>
      </c>
      <c r="E320" s="155" t="s">
        <v>1</v>
      </c>
      <c r="F320" s="156" t="s">
        <v>574</v>
      </c>
      <c r="H320" s="157">
        <v>137</v>
      </c>
      <c r="L320" s="154"/>
      <c r="M320" s="158"/>
      <c r="N320" s="159"/>
      <c r="O320" s="159"/>
      <c r="P320" s="159"/>
      <c r="Q320" s="159"/>
      <c r="R320" s="159"/>
      <c r="S320" s="159"/>
      <c r="T320" s="160"/>
      <c r="AT320" s="155" t="s">
        <v>150</v>
      </c>
      <c r="AU320" s="155" t="s">
        <v>78</v>
      </c>
      <c r="AV320" s="12" t="s">
        <v>78</v>
      </c>
      <c r="AW320" s="12" t="s">
        <v>26</v>
      </c>
      <c r="AX320" s="12" t="s">
        <v>76</v>
      </c>
      <c r="AY320" s="155" t="s">
        <v>108</v>
      </c>
    </row>
    <row r="321" spans="1:65" s="2" customFormat="1" ht="16.5" customHeight="1">
      <c r="A321" s="29"/>
      <c r="B321" s="118"/>
      <c r="C321" s="136" t="s">
        <v>575</v>
      </c>
      <c r="D321" s="136" t="s">
        <v>119</v>
      </c>
      <c r="E321" s="137" t="s">
        <v>576</v>
      </c>
      <c r="F321" s="138" t="s">
        <v>843</v>
      </c>
      <c r="G321" s="139" t="s">
        <v>180</v>
      </c>
      <c r="H321" s="140">
        <v>139.74</v>
      </c>
      <c r="I321" s="141"/>
      <c r="J321" s="141">
        <f>ROUND(I321*H321,2)</f>
        <v>0</v>
      </c>
      <c r="K321" s="142"/>
      <c r="L321" s="143"/>
      <c r="M321" s="144" t="s">
        <v>1</v>
      </c>
      <c r="N321" s="145" t="s">
        <v>34</v>
      </c>
      <c r="O321" s="128">
        <v>0</v>
      </c>
      <c r="P321" s="128">
        <f>O321*H321</f>
        <v>0</v>
      </c>
      <c r="Q321" s="128">
        <v>0.056</v>
      </c>
      <c r="R321" s="128">
        <f>Q321*H321</f>
        <v>7.82544</v>
      </c>
      <c r="S321" s="128">
        <v>0</v>
      </c>
      <c r="T321" s="129">
        <f>S321*H321</f>
        <v>0</v>
      </c>
      <c r="U321" s="29"/>
      <c r="V321" s="29"/>
      <c r="W321" s="29"/>
      <c r="X321" s="29"/>
      <c r="Y321" s="29"/>
      <c r="Z321" s="29"/>
      <c r="AA321" s="29"/>
      <c r="AB321" s="29"/>
      <c r="AC321" s="29"/>
      <c r="AD321" s="29"/>
      <c r="AE321" s="29"/>
      <c r="AR321" s="130" t="s">
        <v>194</v>
      </c>
      <c r="AT321" s="130" t="s">
        <v>119</v>
      </c>
      <c r="AU321" s="130" t="s">
        <v>78</v>
      </c>
      <c r="AY321" s="17" t="s">
        <v>108</v>
      </c>
      <c r="BE321" s="131">
        <f>IF(N321="základní",J321,0)</f>
        <v>0</v>
      </c>
      <c r="BF321" s="131">
        <f>IF(N321="snížená",J321,0)</f>
        <v>0</v>
      </c>
      <c r="BG321" s="131">
        <f>IF(N321="zákl. přenesená",J321,0)</f>
        <v>0</v>
      </c>
      <c r="BH321" s="131">
        <f>IF(N321="sníž. přenesená",J321,0)</f>
        <v>0</v>
      </c>
      <c r="BI321" s="131">
        <f>IF(N321="nulová",J321,0)</f>
        <v>0</v>
      </c>
      <c r="BJ321" s="17" t="s">
        <v>76</v>
      </c>
      <c r="BK321" s="131">
        <f>ROUND(I321*H321,2)</f>
        <v>0</v>
      </c>
      <c r="BL321" s="17" t="s">
        <v>122</v>
      </c>
      <c r="BM321" s="130" t="s">
        <v>577</v>
      </c>
    </row>
    <row r="322" spans="1:47" s="2" customFormat="1" ht="12">
      <c r="A322" s="29"/>
      <c r="B322" s="30"/>
      <c r="C322" s="29"/>
      <c r="D322" s="132" t="s">
        <v>114</v>
      </c>
      <c r="E322" s="29"/>
      <c r="F322" s="133" t="s">
        <v>843</v>
      </c>
      <c r="G322" s="29"/>
      <c r="H322" s="29"/>
      <c r="I322" s="29"/>
      <c r="J322" s="29"/>
      <c r="K322" s="29"/>
      <c r="L322" s="30"/>
      <c r="M322" s="134"/>
      <c r="N322" s="135"/>
      <c r="O322" s="54"/>
      <c r="P322" s="54"/>
      <c r="Q322" s="54"/>
      <c r="R322" s="54"/>
      <c r="S322" s="54"/>
      <c r="T322" s="55"/>
      <c r="U322" s="29"/>
      <c r="V322" s="29"/>
      <c r="W322" s="29"/>
      <c r="X322" s="29"/>
      <c r="Y322" s="29"/>
      <c r="Z322" s="29"/>
      <c r="AA322" s="29"/>
      <c r="AB322" s="29"/>
      <c r="AC322" s="29"/>
      <c r="AD322" s="29"/>
      <c r="AE322" s="29"/>
      <c r="AT322" s="17" t="s">
        <v>114</v>
      </c>
      <c r="AU322" s="17" t="s">
        <v>78</v>
      </c>
    </row>
    <row r="323" spans="2:51" s="12" customFormat="1" ht="12">
      <c r="B323" s="154"/>
      <c r="D323" s="132" t="s">
        <v>150</v>
      </c>
      <c r="F323" s="156" t="s">
        <v>578</v>
      </c>
      <c r="H323" s="157">
        <v>139.74</v>
      </c>
      <c r="L323" s="154"/>
      <c r="M323" s="158"/>
      <c r="N323" s="159"/>
      <c r="O323" s="159"/>
      <c r="P323" s="159"/>
      <c r="Q323" s="159"/>
      <c r="R323" s="159"/>
      <c r="S323" s="159"/>
      <c r="T323" s="160"/>
      <c r="AT323" s="155" t="s">
        <v>150</v>
      </c>
      <c r="AU323" s="155" t="s">
        <v>78</v>
      </c>
      <c r="AV323" s="12" t="s">
        <v>78</v>
      </c>
      <c r="AW323" s="12" t="s">
        <v>3</v>
      </c>
      <c r="AX323" s="12" t="s">
        <v>76</v>
      </c>
      <c r="AY323" s="155" t="s">
        <v>108</v>
      </c>
    </row>
    <row r="324" spans="1:65" s="2" customFormat="1" ht="16.5" customHeight="1">
      <c r="A324" s="29"/>
      <c r="B324" s="118"/>
      <c r="C324" s="119" t="s">
        <v>579</v>
      </c>
      <c r="D324" s="119" t="s">
        <v>109</v>
      </c>
      <c r="E324" s="120" t="s">
        <v>580</v>
      </c>
      <c r="F324" s="121" t="s">
        <v>581</v>
      </c>
      <c r="G324" s="122" t="s">
        <v>180</v>
      </c>
      <c r="H324" s="123">
        <v>152</v>
      </c>
      <c r="I324" s="124"/>
      <c r="J324" s="124">
        <f>ROUND(I324*H324,2)</f>
        <v>0</v>
      </c>
      <c r="K324" s="125"/>
      <c r="L324" s="30"/>
      <c r="M324" s="126" t="s">
        <v>1</v>
      </c>
      <c r="N324" s="127" t="s">
        <v>34</v>
      </c>
      <c r="O324" s="128">
        <v>0.239</v>
      </c>
      <c r="P324" s="128">
        <f>O324*H324</f>
        <v>36.327999999999996</v>
      </c>
      <c r="Q324" s="128">
        <v>0.1295</v>
      </c>
      <c r="R324" s="128">
        <f>Q324*H324</f>
        <v>19.684</v>
      </c>
      <c r="S324" s="128">
        <v>0</v>
      </c>
      <c r="T324" s="129">
        <f>S324*H324</f>
        <v>0</v>
      </c>
      <c r="U324" s="29"/>
      <c r="V324" s="29"/>
      <c r="W324" s="29"/>
      <c r="X324" s="29"/>
      <c r="Y324" s="29"/>
      <c r="Z324" s="29"/>
      <c r="AA324" s="29"/>
      <c r="AB324" s="29"/>
      <c r="AC324" s="29"/>
      <c r="AD324" s="29"/>
      <c r="AE324" s="29"/>
      <c r="AR324" s="130" t="s">
        <v>122</v>
      </c>
      <c r="AT324" s="130" t="s">
        <v>109</v>
      </c>
      <c r="AU324" s="130" t="s">
        <v>78</v>
      </c>
      <c r="AY324" s="17" t="s">
        <v>108</v>
      </c>
      <c r="BE324" s="131">
        <f>IF(N324="základní",J324,0)</f>
        <v>0</v>
      </c>
      <c r="BF324" s="131">
        <f>IF(N324="snížená",J324,0)</f>
        <v>0</v>
      </c>
      <c r="BG324" s="131">
        <f>IF(N324="zákl. přenesená",J324,0)</f>
        <v>0</v>
      </c>
      <c r="BH324" s="131">
        <f>IF(N324="sníž. přenesená",J324,0)</f>
        <v>0</v>
      </c>
      <c r="BI324" s="131">
        <f>IF(N324="nulová",J324,0)</f>
        <v>0</v>
      </c>
      <c r="BJ324" s="17" t="s">
        <v>76</v>
      </c>
      <c r="BK324" s="131">
        <f>ROUND(I324*H324,2)</f>
        <v>0</v>
      </c>
      <c r="BL324" s="17" t="s">
        <v>122</v>
      </c>
      <c r="BM324" s="130" t="s">
        <v>582</v>
      </c>
    </row>
    <row r="325" spans="1:47" s="2" customFormat="1" ht="19.5">
      <c r="A325" s="29"/>
      <c r="B325" s="30"/>
      <c r="C325" s="29"/>
      <c r="D325" s="132" t="s">
        <v>114</v>
      </c>
      <c r="E325" s="29"/>
      <c r="F325" s="133" t="s">
        <v>583</v>
      </c>
      <c r="G325" s="29"/>
      <c r="H325" s="29"/>
      <c r="I325" s="29"/>
      <c r="J325" s="29"/>
      <c r="K325" s="29"/>
      <c r="L325" s="30"/>
      <c r="M325" s="134"/>
      <c r="N325" s="135"/>
      <c r="O325" s="54"/>
      <c r="P325" s="54"/>
      <c r="Q325" s="54"/>
      <c r="R325" s="54"/>
      <c r="S325" s="54"/>
      <c r="T325" s="55"/>
      <c r="U325" s="29"/>
      <c r="V325" s="29"/>
      <c r="W325" s="29"/>
      <c r="X325" s="29"/>
      <c r="Y325" s="29"/>
      <c r="Z325" s="29"/>
      <c r="AA325" s="29"/>
      <c r="AB325" s="29"/>
      <c r="AC325" s="29"/>
      <c r="AD325" s="29"/>
      <c r="AE325" s="29"/>
      <c r="AT325" s="17" t="s">
        <v>114</v>
      </c>
      <c r="AU325" s="17" t="s">
        <v>78</v>
      </c>
    </row>
    <row r="326" spans="1:47" s="2" customFormat="1" ht="12">
      <c r="A326" s="29"/>
      <c r="B326" s="30"/>
      <c r="C326" s="29"/>
      <c r="D326" s="152" t="s">
        <v>148</v>
      </c>
      <c r="E326" s="29"/>
      <c r="F326" s="153" t="s">
        <v>584</v>
      </c>
      <c r="G326" s="29"/>
      <c r="H326" s="29"/>
      <c r="I326" s="29"/>
      <c r="J326" s="29"/>
      <c r="K326" s="29"/>
      <c r="L326" s="30"/>
      <c r="M326" s="134"/>
      <c r="N326" s="135"/>
      <c r="O326" s="54"/>
      <c r="P326" s="54"/>
      <c r="Q326" s="54"/>
      <c r="R326" s="54"/>
      <c r="S326" s="54"/>
      <c r="T326" s="55"/>
      <c r="U326" s="29"/>
      <c r="V326" s="29"/>
      <c r="W326" s="29"/>
      <c r="X326" s="29"/>
      <c r="Y326" s="29"/>
      <c r="Z326" s="29"/>
      <c r="AA326" s="29"/>
      <c r="AB326" s="29"/>
      <c r="AC326" s="29"/>
      <c r="AD326" s="29"/>
      <c r="AE326" s="29"/>
      <c r="AT326" s="17" t="s">
        <v>148</v>
      </c>
      <c r="AU326" s="17" t="s">
        <v>78</v>
      </c>
    </row>
    <row r="327" spans="2:51" s="12" customFormat="1" ht="12">
      <c r="B327" s="154"/>
      <c r="D327" s="132" t="s">
        <v>150</v>
      </c>
      <c r="E327" s="155" t="s">
        <v>1</v>
      </c>
      <c r="F327" s="156" t="s">
        <v>585</v>
      </c>
      <c r="H327" s="157">
        <v>139</v>
      </c>
      <c r="L327" s="154"/>
      <c r="M327" s="158"/>
      <c r="N327" s="159"/>
      <c r="O327" s="159"/>
      <c r="P327" s="159"/>
      <c r="Q327" s="159"/>
      <c r="R327" s="159"/>
      <c r="S327" s="159"/>
      <c r="T327" s="160"/>
      <c r="AT327" s="155" t="s">
        <v>150</v>
      </c>
      <c r="AU327" s="155" t="s">
        <v>78</v>
      </c>
      <c r="AV327" s="12" t="s">
        <v>78</v>
      </c>
      <c r="AW327" s="12" t="s">
        <v>26</v>
      </c>
      <c r="AX327" s="12" t="s">
        <v>69</v>
      </c>
      <c r="AY327" s="155" t="s">
        <v>108</v>
      </c>
    </row>
    <row r="328" spans="2:51" s="12" customFormat="1" ht="12">
      <c r="B328" s="154"/>
      <c r="D328" s="132" t="s">
        <v>150</v>
      </c>
      <c r="E328" s="155" t="s">
        <v>1</v>
      </c>
      <c r="F328" s="156" t="s">
        <v>586</v>
      </c>
      <c r="H328" s="157">
        <v>7</v>
      </c>
      <c r="L328" s="154"/>
      <c r="M328" s="158"/>
      <c r="N328" s="159"/>
      <c r="O328" s="159"/>
      <c r="P328" s="159"/>
      <c r="Q328" s="159"/>
      <c r="R328" s="159"/>
      <c r="S328" s="159"/>
      <c r="T328" s="160"/>
      <c r="AT328" s="155" t="s">
        <v>150</v>
      </c>
      <c r="AU328" s="155" t="s">
        <v>78</v>
      </c>
      <c r="AV328" s="12" t="s">
        <v>78</v>
      </c>
      <c r="AW328" s="12" t="s">
        <v>26</v>
      </c>
      <c r="AX328" s="12" t="s">
        <v>69</v>
      </c>
      <c r="AY328" s="155" t="s">
        <v>108</v>
      </c>
    </row>
    <row r="329" spans="2:51" s="12" customFormat="1" ht="12">
      <c r="B329" s="154"/>
      <c r="D329" s="132" t="s">
        <v>150</v>
      </c>
      <c r="E329" s="155" t="s">
        <v>1</v>
      </c>
      <c r="F329" s="156" t="s">
        <v>587</v>
      </c>
      <c r="H329" s="157">
        <v>6</v>
      </c>
      <c r="L329" s="154"/>
      <c r="M329" s="158"/>
      <c r="N329" s="159"/>
      <c r="O329" s="159"/>
      <c r="P329" s="159"/>
      <c r="Q329" s="159"/>
      <c r="R329" s="159"/>
      <c r="S329" s="159"/>
      <c r="T329" s="160"/>
      <c r="AT329" s="155" t="s">
        <v>150</v>
      </c>
      <c r="AU329" s="155" t="s">
        <v>78</v>
      </c>
      <c r="AV329" s="12" t="s">
        <v>78</v>
      </c>
      <c r="AW329" s="12" t="s">
        <v>26</v>
      </c>
      <c r="AX329" s="12" t="s">
        <v>69</v>
      </c>
      <c r="AY329" s="155" t="s">
        <v>108</v>
      </c>
    </row>
    <row r="330" spans="2:51" s="13" customFormat="1" ht="12">
      <c r="B330" s="161"/>
      <c r="D330" s="132" t="s">
        <v>150</v>
      </c>
      <c r="E330" s="162" t="s">
        <v>1</v>
      </c>
      <c r="F330" s="163" t="s">
        <v>177</v>
      </c>
      <c r="H330" s="164">
        <v>152</v>
      </c>
      <c r="L330" s="161"/>
      <c r="M330" s="165"/>
      <c r="N330" s="166"/>
      <c r="O330" s="166"/>
      <c r="P330" s="166"/>
      <c r="Q330" s="166"/>
      <c r="R330" s="166"/>
      <c r="S330" s="166"/>
      <c r="T330" s="167"/>
      <c r="AT330" s="162" t="s">
        <v>150</v>
      </c>
      <c r="AU330" s="162" t="s">
        <v>78</v>
      </c>
      <c r="AV330" s="13" t="s">
        <v>122</v>
      </c>
      <c r="AW330" s="13" t="s">
        <v>26</v>
      </c>
      <c r="AX330" s="13" t="s">
        <v>76</v>
      </c>
      <c r="AY330" s="162" t="s">
        <v>108</v>
      </c>
    </row>
    <row r="331" spans="1:65" s="2" customFormat="1" ht="16.5" customHeight="1">
      <c r="A331" s="29"/>
      <c r="B331" s="118"/>
      <c r="C331" s="136" t="s">
        <v>588</v>
      </c>
      <c r="D331" s="136" t="s">
        <v>119</v>
      </c>
      <c r="E331" s="137" t="s">
        <v>589</v>
      </c>
      <c r="F331" s="138" t="s">
        <v>590</v>
      </c>
      <c r="G331" s="139" t="s">
        <v>180</v>
      </c>
      <c r="H331" s="140">
        <v>155.04</v>
      </c>
      <c r="I331" s="141"/>
      <c r="J331" s="141">
        <f>ROUND(I331*H331,2)</f>
        <v>0</v>
      </c>
      <c r="K331" s="142"/>
      <c r="L331" s="143"/>
      <c r="M331" s="144" t="s">
        <v>1</v>
      </c>
      <c r="N331" s="145" t="s">
        <v>34</v>
      </c>
      <c r="O331" s="128">
        <v>0</v>
      </c>
      <c r="P331" s="128">
        <f>O331*H331</f>
        <v>0</v>
      </c>
      <c r="Q331" s="128">
        <v>0.05612</v>
      </c>
      <c r="R331" s="128">
        <f>Q331*H331</f>
        <v>8.7008448</v>
      </c>
      <c r="S331" s="128">
        <v>0</v>
      </c>
      <c r="T331" s="129">
        <f>S331*H331</f>
        <v>0</v>
      </c>
      <c r="U331" s="29"/>
      <c r="V331" s="29"/>
      <c r="W331" s="29"/>
      <c r="X331" s="29"/>
      <c r="Y331" s="29"/>
      <c r="Z331" s="29"/>
      <c r="AA331" s="29"/>
      <c r="AB331" s="29"/>
      <c r="AC331" s="29"/>
      <c r="AD331" s="29"/>
      <c r="AE331" s="29"/>
      <c r="AR331" s="130" t="s">
        <v>194</v>
      </c>
      <c r="AT331" s="130" t="s">
        <v>119</v>
      </c>
      <c r="AU331" s="130" t="s">
        <v>78</v>
      </c>
      <c r="AY331" s="17" t="s">
        <v>108</v>
      </c>
      <c r="BE331" s="131">
        <f>IF(N331="základní",J331,0)</f>
        <v>0</v>
      </c>
      <c r="BF331" s="131">
        <f>IF(N331="snížená",J331,0)</f>
        <v>0</v>
      </c>
      <c r="BG331" s="131">
        <f>IF(N331="zákl. přenesená",J331,0)</f>
        <v>0</v>
      </c>
      <c r="BH331" s="131">
        <f>IF(N331="sníž. přenesená",J331,0)</f>
        <v>0</v>
      </c>
      <c r="BI331" s="131">
        <f>IF(N331="nulová",J331,0)</f>
        <v>0</v>
      </c>
      <c r="BJ331" s="17" t="s">
        <v>76</v>
      </c>
      <c r="BK331" s="131">
        <f>ROUND(I331*H331,2)</f>
        <v>0</v>
      </c>
      <c r="BL331" s="17" t="s">
        <v>122</v>
      </c>
      <c r="BM331" s="130" t="s">
        <v>591</v>
      </c>
    </row>
    <row r="332" spans="1:47" s="2" customFormat="1" ht="12">
      <c r="A332" s="29"/>
      <c r="B332" s="30"/>
      <c r="C332" s="29"/>
      <c r="D332" s="132" t="s">
        <v>114</v>
      </c>
      <c r="E332" s="29"/>
      <c r="F332" s="133" t="s">
        <v>590</v>
      </c>
      <c r="G332" s="29"/>
      <c r="H332" s="29"/>
      <c r="I332" s="29"/>
      <c r="J332" s="29"/>
      <c r="K332" s="29"/>
      <c r="L332" s="30"/>
      <c r="M332" s="134"/>
      <c r="N332" s="135"/>
      <c r="O332" s="54"/>
      <c r="P332" s="54"/>
      <c r="Q332" s="54"/>
      <c r="R332" s="54"/>
      <c r="S332" s="54"/>
      <c r="T332" s="55"/>
      <c r="U332" s="29"/>
      <c r="V332" s="29"/>
      <c r="W332" s="29"/>
      <c r="X332" s="29"/>
      <c r="Y332" s="29"/>
      <c r="Z332" s="29"/>
      <c r="AA332" s="29"/>
      <c r="AB332" s="29"/>
      <c r="AC332" s="29"/>
      <c r="AD332" s="29"/>
      <c r="AE332" s="29"/>
      <c r="AT332" s="17" t="s">
        <v>114</v>
      </c>
      <c r="AU332" s="17" t="s">
        <v>78</v>
      </c>
    </row>
    <row r="333" spans="2:51" s="12" customFormat="1" ht="12">
      <c r="B333" s="154"/>
      <c r="D333" s="132" t="s">
        <v>150</v>
      </c>
      <c r="F333" s="156" t="s">
        <v>592</v>
      </c>
      <c r="H333" s="157">
        <v>155.04</v>
      </c>
      <c r="L333" s="154"/>
      <c r="M333" s="158"/>
      <c r="N333" s="159"/>
      <c r="O333" s="159"/>
      <c r="P333" s="159"/>
      <c r="Q333" s="159"/>
      <c r="R333" s="159"/>
      <c r="S333" s="159"/>
      <c r="T333" s="160"/>
      <c r="AT333" s="155" t="s">
        <v>150</v>
      </c>
      <c r="AU333" s="155" t="s">
        <v>78</v>
      </c>
      <c r="AV333" s="12" t="s">
        <v>78</v>
      </c>
      <c r="AW333" s="12" t="s">
        <v>3</v>
      </c>
      <c r="AX333" s="12" t="s">
        <v>76</v>
      </c>
      <c r="AY333" s="155" t="s">
        <v>108</v>
      </c>
    </row>
    <row r="334" spans="1:65" s="2" customFormat="1" ht="16.5" customHeight="1">
      <c r="A334" s="29"/>
      <c r="B334" s="118"/>
      <c r="C334" s="119" t="s">
        <v>593</v>
      </c>
      <c r="D334" s="119" t="s">
        <v>109</v>
      </c>
      <c r="E334" s="120" t="s">
        <v>594</v>
      </c>
      <c r="F334" s="121" t="s">
        <v>595</v>
      </c>
      <c r="G334" s="122" t="s">
        <v>190</v>
      </c>
      <c r="H334" s="123">
        <v>1.713</v>
      </c>
      <c r="I334" s="124"/>
      <c r="J334" s="124">
        <f>ROUND(I334*H334,2)</f>
        <v>0</v>
      </c>
      <c r="K334" s="125"/>
      <c r="L334" s="30"/>
      <c r="M334" s="126" t="s">
        <v>1</v>
      </c>
      <c r="N334" s="127" t="s">
        <v>34</v>
      </c>
      <c r="O334" s="128">
        <v>1.442</v>
      </c>
      <c r="P334" s="128">
        <f>O334*H334</f>
        <v>2.470146</v>
      </c>
      <c r="Q334" s="128">
        <v>2.25634</v>
      </c>
      <c r="R334" s="128">
        <f>Q334*H334</f>
        <v>3.8651104199999997</v>
      </c>
      <c r="S334" s="128">
        <v>0</v>
      </c>
      <c r="T334" s="129">
        <f>S334*H334</f>
        <v>0</v>
      </c>
      <c r="U334" s="29"/>
      <c r="V334" s="29"/>
      <c r="W334" s="29"/>
      <c r="X334" s="29"/>
      <c r="Y334" s="29"/>
      <c r="Z334" s="29"/>
      <c r="AA334" s="29"/>
      <c r="AB334" s="29"/>
      <c r="AC334" s="29"/>
      <c r="AD334" s="29"/>
      <c r="AE334" s="29"/>
      <c r="AR334" s="130" t="s">
        <v>122</v>
      </c>
      <c r="AT334" s="130" t="s">
        <v>109</v>
      </c>
      <c r="AU334" s="130" t="s">
        <v>78</v>
      </c>
      <c r="AY334" s="17" t="s">
        <v>108</v>
      </c>
      <c r="BE334" s="131">
        <f>IF(N334="základní",J334,0)</f>
        <v>0</v>
      </c>
      <c r="BF334" s="131">
        <f>IF(N334="snížená",J334,0)</f>
        <v>0</v>
      </c>
      <c r="BG334" s="131">
        <f>IF(N334="zákl. přenesená",J334,0)</f>
        <v>0</v>
      </c>
      <c r="BH334" s="131">
        <f>IF(N334="sníž. přenesená",J334,0)</f>
        <v>0</v>
      </c>
      <c r="BI334" s="131">
        <f>IF(N334="nulová",J334,0)</f>
        <v>0</v>
      </c>
      <c r="BJ334" s="17" t="s">
        <v>76</v>
      </c>
      <c r="BK334" s="131">
        <f>ROUND(I334*H334,2)</f>
        <v>0</v>
      </c>
      <c r="BL334" s="17" t="s">
        <v>122</v>
      </c>
      <c r="BM334" s="130" t="s">
        <v>596</v>
      </c>
    </row>
    <row r="335" spans="1:47" s="2" customFormat="1" ht="12">
      <c r="A335" s="29"/>
      <c r="B335" s="30"/>
      <c r="C335" s="29"/>
      <c r="D335" s="132" t="s">
        <v>114</v>
      </c>
      <c r="E335" s="29"/>
      <c r="F335" s="133" t="s">
        <v>597</v>
      </c>
      <c r="G335" s="29"/>
      <c r="H335" s="29"/>
      <c r="I335" s="29"/>
      <c r="J335" s="29"/>
      <c r="K335" s="29"/>
      <c r="L335" s="30"/>
      <c r="M335" s="134"/>
      <c r="N335" s="135"/>
      <c r="O335" s="54"/>
      <c r="P335" s="54"/>
      <c r="Q335" s="54"/>
      <c r="R335" s="54"/>
      <c r="S335" s="54"/>
      <c r="T335" s="55"/>
      <c r="U335" s="29"/>
      <c r="V335" s="29"/>
      <c r="W335" s="29"/>
      <c r="X335" s="29"/>
      <c r="Y335" s="29"/>
      <c r="Z335" s="29"/>
      <c r="AA335" s="29"/>
      <c r="AB335" s="29"/>
      <c r="AC335" s="29"/>
      <c r="AD335" s="29"/>
      <c r="AE335" s="29"/>
      <c r="AT335" s="17" t="s">
        <v>114</v>
      </c>
      <c r="AU335" s="17" t="s">
        <v>78</v>
      </c>
    </row>
    <row r="336" spans="1:47" s="2" customFormat="1" ht="12">
      <c r="A336" s="29"/>
      <c r="B336" s="30"/>
      <c r="C336" s="29"/>
      <c r="D336" s="152" t="s">
        <v>148</v>
      </c>
      <c r="E336" s="29"/>
      <c r="F336" s="153" t="s">
        <v>598</v>
      </c>
      <c r="G336" s="29"/>
      <c r="H336" s="29"/>
      <c r="I336" s="29"/>
      <c r="J336" s="29"/>
      <c r="K336" s="29"/>
      <c r="L336" s="30"/>
      <c r="M336" s="134"/>
      <c r="N336" s="135"/>
      <c r="O336" s="54"/>
      <c r="P336" s="54"/>
      <c r="Q336" s="54"/>
      <c r="R336" s="54"/>
      <c r="S336" s="54"/>
      <c r="T336" s="55"/>
      <c r="U336" s="29"/>
      <c r="V336" s="29"/>
      <c r="W336" s="29"/>
      <c r="X336" s="29"/>
      <c r="Y336" s="29"/>
      <c r="Z336" s="29"/>
      <c r="AA336" s="29"/>
      <c r="AB336" s="29"/>
      <c r="AC336" s="29"/>
      <c r="AD336" s="29"/>
      <c r="AE336" s="29"/>
      <c r="AT336" s="17" t="s">
        <v>148</v>
      </c>
      <c r="AU336" s="17" t="s">
        <v>78</v>
      </c>
    </row>
    <row r="337" spans="2:51" s="12" customFormat="1" ht="12">
      <c r="B337" s="154"/>
      <c r="D337" s="132" t="s">
        <v>150</v>
      </c>
      <c r="E337" s="155" t="s">
        <v>1</v>
      </c>
      <c r="F337" s="156" t="s">
        <v>599</v>
      </c>
      <c r="H337" s="157">
        <v>1.713</v>
      </c>
      <c r="L337" s="154"/>
      <c r="M337" s="158"/>
      <c r="N337" s="159"/>
      <c r="O337" s="159"/>
      <c r="P337" s="159"/>
      <c r="Q337" s="159"/>
      <c r="R337" s="159"/>
      <c r="S337" s="159"/>
      <c r="T337" s="160"/>
      <c r="AT337" s="155" t="s">
        <v>150</v>
      </c>
      <c r="AU337" s="155" t="s">
        <v>78</v>
      </c>
      <c r="AV337" s="12" t="s">
        <v>78</v>
      </c>
      <c r="AW337" s="12" t="s">
        <v>26</v>
      </c>
      <c r="AX337" s="12" t="s">
        <v>76</v>
      </c>
      <c r="AY337" s="155" t="s">
        <v>108</v>
      </c>
    </row>
    <row r="338" spans="1:65" s="2" customFormat="1" ht="16.5" customHeight="1">
      <c r="A338" s="29"/>
      <c r="B338" s="118"/>
      <c r="C338" s="119" t="s">
        <v>600</v>
      </c>
      <c r="D338" s="119" t="s">
        <v>109</v>
      </c>
      <c r="E338" s="120" t="s">
        <v>601</v>
      </c>
      <c r="F338" s="121" t="s">
        <v>602</v>
      </c>
      <c r="G338" s="122" t="s">
        <v>180</v>
      </c>
      <c r="H338" s="123">
        <v>145</v>
      </c>
      <c r="I338" s="124"/>
      <c r="J338" s="124">
        <f>ROUND(I338*H338,2)</f>
        <v>0</v>
      </c>
      <c r="K338" s="125"/>
      <c r="L338" s="30"/>
      <c r="M338" s="126" t="s">
        <v>1</v>
      </c>
      <c r="N338" s="127" t="s">
        <v>34</v>
      </c>
      <c r="O338" s="128">
        <v>0.305</v>
      </c>
      <c r="P338" s="128">
        <f>O338*H338</f>
        <v>44.225</v>
      </c>
      <c r="Q338" s="128">
        <v>0</v>
      </c>
      <c r="R338" s="128">
        <f>Q338*H338</f>
        <v>0</v>
      </c>
      <c r="S338" s="128">
        <v>0</v>
      </c>
      <c r="T338" s="129">
        <f>S338*H338</f>
        <v>0</v>
      </c>
      <c r="U338" s="29"/>
      <c r="V338" s="29"/>
      <c r="W338" s="29"/>
      <c r="X338" s="29"/>
      <c r="Y338" s="29"/>
      <c r="Z338" s="29"/>
      <c r="AA338" s="29"/>
      <c r="AB338" s="29"/>
      <c r="AC338" s="29"/>
      <c r="AD338" s="29"/>
      <c r="AE338" s="29"/>
      <c r="AR338" s="130" t="s">
        <v>122</v>
      </c>
      <c r="AT338" s="130" t="s">
        <v>109</v>
      </c>
      <c r="AU338" s="130" t="s">
        <v>78</v>
      </c>
      <c r="AY338" s="17" t="s">
        <v>108</v>
      </c>
      <c r="BE338" s="131">
        <f>IF(N338="základní",J338,0)</f>
        <v>0</v>
      </c>
      <c r="BF338" s="131">
        <f>IF(N338="snížená",J338,0)</f>
        <v>0</v>
      </c>
      <c r="BG338" s="131">
        <f>IF(N338="zákl. přenesená",J338,0)</f>
        <v>0</v>
      </c>
      <c r="BH338" s="131">
        <f>IF(N338="sníž. přenesená",J338,0)</f>
        <v>0</v>
      </c>
      <c r="BI338" s="131">
        <f>IF(N338="nulová",J338,0)</f>
        <v>0</v>
      </c>
      <c r="BJ338" s="17" t="s">
        <v>76</v>
      </c>
      <c r="BK338" s="131">
        <f>ROUND(I338*H338,2)</f>
        <v>0</v>
      </c>
      <c r="BL338" s="17" t="s">
        <v>122</v>
      </c>
      <c r="BM338" s="130" t="s">
        <v>603</v>
      </c>
    </row>
    <row r="339" spans="1:47" s="2" customFormat="1" ht="12">
      <c r="A339" s="29"/>
      <c r="B339" s="30"/>
      <c r="C339" s="29"/>
      <c r="D339" s="132" t="s">
        <v>114</v>
      </c>
      <c r="E339" s="29"/>
      <c r="F339" s="133" t="s">
        <v>604</v>
      </c>
      <c r="G339" s="29"/>
      <c r="H339" s="29"/>
      <c r="I339" s="29"/>
      <c r="J339" s="29"/>
      <c r="K339" s="29"/>
      <c r="L339" s="30"/>
      <c r="M339" s="134"/>
      <c r="N339" s="135"/>
      <c r="O339" s="54"/>
      <c r="P339" s="54"/>
      <c r="Q339" s="54"/>
      <c r="R339" s="54"/>
      <c r="S339" s="54"/>
      <c r="T339" s="55"/>
      <c r="U339" s="29"/>
      <c r="V339" s="29"/>
      <c r="W339" s="29"/>
      <c r="X339" s="29"/>
      <c r="Y339" s="29"/>
      <c r="Z339" s="29"/>
      <c r="AA339" s="29"/>
      <c r="AB339" s="29"/>
      <c r="AC339" s="29"/>
      <c r="AD339" s="29"/>
      <c r="AE339" s="29"/>
      <c r="AT339" s="17" t="s">
        <v>114</v>
      </c>
      <c r="AU339" s="17" t="s">
        <v>78</v>
      </c>
    </row>
    <row r="340" spans="1:47" s="2" customFormat="1" ht="12">
      <c r="A340" s="29"/>
      <c r="B340" s="30"/>
      <c r="C340" s="29"/>
      <c r="D340" s="152" t="s">
        <v>148</v>
      </c>
      <c r="E340" s="29"/>
      <c r="F340" s="153" t="s">
        <v>605</v>
      </c>
      <c r="G340" s="29"/>
      <c r="H340" s="29"/>
      <c r="I340" s="29"/>
      <c r="J340" s="29"/>
      <c r="K340" s="29"/>
      <c r="L340" s="30"/>
      <c r="M340" s="134"/>
      <c r="N340" s="135"/>
      <c r="O340" s="54"/>
      <c r="P340" s="54"/>
      <c r="Q340" s="54"/>
      <c r="R340" s="54"/>
      <c r="S340" s="54"/>
      <c r="T340" s="55"/>
      <c r="U340" s="29"/>
      <c r="V340" s="29"/>
      <c r="W340" s="29"/>
      <c r="X340" s="29"/>
      <c r="Y340" s="29"/>
      <c r="Z340" s="29"/>
      <c r="AA340" s="29"/>
      <c r="AB340" s="29"/>
      <c r="AC340" s="29"/>
      <c r="AD340" s="29"/>
      <c r="AE340" s="29"/>
      <c r="AT340" s="17" t="s">
        <v>148</v>
      </c>
      <c r="AU340" s="17" t="s">
        <v>78</v>
      </c>
    </row>
    <row r="341" spans="2:51" s="12" customFormat="1" ht="12">
      <c r="B341" s="154"/>
      <c r="D341" s="132" t="s">
        <v>150</v>
      </c>
      <c r="E341" s="155" t="s">
        <v>1</v>
      </c>
      <c r="F341" s="156" t="s">
        <v>606</v>
      </c>
      <c r="H341" s="157">
        <v>145</v>
      </c>
      <c r="L341" s="154"/>
      <c r="M341" s="158"/>
      <c r="N341" s="159"/>
      <c r="O341" s="159"/>
      <c r="P341" s="159"/>
      <c r="Q341" s="159"/>
      <c r="R341" s="159"/>
      <c r="S341" s="159"/>
      <c r="T341" s="160"/>
      <c r="AT341" s="155" t="s">
        <v>150</v>
      </c>
      <c r="AU341" s="155" t="s">
        <v>78</v>
      </c>
      <c r="AV341" s="12" t="s">
        <v>78</v>
      </c>
      <c r="AW341" s="12" t="s">
        <v>26</v>
      </c>
      <c r="AX341" s="12" t="s">
        <v>76</v>
      </c>
      <c r="AY341" s="155" t="s">
        <v>108</v>
      </c>
    </row>
    <row r="342" spans="1:65" s="2" customFormat="1" ht="16.5" customHeight="1">
      <c r="A342" s="29"/>
      <c r="B342" s="118"/>
      <c r="C342" s="119" t="s">
        <v>607</v>
      </c>
      <c r="D342" s="119" t="s">
        <v>109</v>
      </c>
      <c r="E342" s="120" t="s">
        <v>608</v>
      </c>
      <c r="F342" s="121" t="s">
        <v>609</v>
      </c>
      <c r="G342" s="122" t="s">
        <v>483</v>
      </c>
      <c r="H342" s="123">
        <v>3</v>
      </c>
      <c r="I342" s="124"/>
      <c r="J342" s="124">
        <f>ROUND(I342*H342,2)</f>
        <v>0</v>
      </c>
      <c r="K342" s="125"/>
      <c r="L342" s="30"/>
      <c r="M342" s="126" t="s">
        <v>1</v>
      </c>
      <c r="N342" s="127" t="s">
        <v>34</v>
      </c>
      <c r="O342" s="128">
        <v>0.174</v>
      </c>
      <c r="P342" s="128">
        <f>O342*H342</f>
        <v>0.522</v>
      </c>
      <c r="Q342" s="128">
        <v>0</v>
      </c>
      <c r="R342" s="128">
        <f>Q342*H342</f>
        <v>0</v>
      </c>
      <c r="S342" s="128">
        <v>0.004</v>
      </c>
      <c r="T342" s="129">
        <f>S342*H342</f>
        <v>0.012</v>
      </c>
      <c r="U342" s="29"/>
      <c r="V342" s="29"/>
      <c r="W342" s="29"/>
      <c r="X342" s="29"/>
      <c r="Y342" s="29"/>
      <c r="Z342" s="29"/>
      <c r="AA342" s="29"/>
      <c r="AB342" s="29"/>
      <c r="AC342" s="29"/>
      <c r="AD342" s="29"/>
      <c r="AE342" s="29"/>
      <c r="AR342" s="130" t="s">
        <v>122</v>
      </c>
      <c r="AT342" s="130" t="s">
        <v>109</v>
      </c>
      <c r="AU342" s="130" t="s">
        <v>78</v>
      </c>
      <c r="AY342" s="17" t="s">
        <v>108</v>
      </c>
      <c r="BE342" s="131">
        <f>IF(N342="základní",J342,0)</f>
        <v>0</v>
      </c>
      <c r="BF342" s="131">
        <f>IF(N342="snížená",J342,0)</f>
        <v>0</v>
      </c>
      <c r="BG342" s="131">
        <f>IF(N342="zákl. přenesená",J342,0)</f>
        <v>0</v>
      </c>
      <c r="BH342" s="131">
        <f>IF(N342="sníž. přenesená",J342,0)</f>
        <v>0</v>
      </c>
      <c r="BI342" s="131">
        <f>IF(N342="nulová",J342,0)</f>
        <v>0</v>
      </c>
      <c r="BJ342" s="17" t="s">
        <v>76</v>
      </c>
      <c r="BK342" s="131">
        <f>ROUND(I342*H342,2)</f>
        <v>0</v>
      </c>
      <c r="BL342" s="17" t="s">
        <v>122</v>
      </c>
      <c r="BM342" s="130" t="s">
        <v>610</v>
      </c>
    </row>
    <row r="343" spans="1:47" s="2" customFormat="1" ht="19.5">
      <c r="A343" s="29"/>
      <c r="B343" s="30"/>
      <c r="C343" s="29"/>
      <c r="D343" s="132" t="s">
        <v>114</v>
      </c>
      <c r="E343" s="29"/>
      <c r="F343" s="133" t="s">
        <v>611</v>
      </c>
      <c r="G343" s="29"/>
      <c r="H343" s="29"/>
      <c r="I343" s="29"/>
      <c r="J343" s="29"/>
      <c r="K343" s="29"/>
      <c r="L343" s="30"/>
      <c r="M343" s="134"/>
      <c r="N343" s="135"/>
      <c r="O343" s="54"/>
      <c r="P343" s="54"/>
      <c r="Q343" s="54"/>
      <c r="R343" s="54"/>
      <c r="S343" s="54"/>
      <c r="T343" s="55"/>
      <c r="U343" s="29"/>
      <c r="V343" s="29"/>
      <c r="W343" s="29"/>
      <c r="X343" s="29"/>
      <c r="Y343" s="29"/>
      <c r="Z343" s="29"/>
      <c r="AA343" s="29"/>
      <c r="AB343" s="29"/>
      <c r="AC343" s="29"/>
      <c r="AD343" s="29"/>
      <c r="AE343" s="29"/>
      <c r="AT343" s="17" t="s">
        <v>114</v>
      </c>
      <c r="AU343" s="17" t="s">
        <v>78</v>
      </c>
    </row>
    <row r="344" spans="1:47" s="2" customFormat="1" ht="12">
      <c r="A344" s="29"/>
      <c r="B344" s="30"/>
      <c r="C344" s="29"/>
      <c r="D344" s="152" t="s">
        <v>148</v>
      </c>
      <c r="E344" s="29"/>
      <c r="F344" s="153" t="s">
        <v>612</v>
      </c>
      <c r="G344" s="29"/>
      <c r="H344" s="29"/>
      <c r="I344" s="29"/>
      <c r="J344" s="29"/>
      <c r="K344" s="29"/>
      <c r="L344" s="30"/>
      <c r="M344" s="134"/>
      <c r="N344" s="135"/>
      <c r="O344" s="54"/>
      <c r="P344" s="54"/>
      <c r="Q344" s="54"/>
      <c r="R344" s="54"/>
      <c r="S344" s="54"/>
      <c r="T344" s="55"/>
      <c r="U344" s="29"/>
      <c r="V344" s="29"/>
      <c r="W344" s="29"/>
      <c r="X344" s="29"/>
      <c r="Y344" s="29"/>
      <c r="Z344" s="29"/>
      <c r="AA344" s="29"/>
      <c r="AB344" s="29"/>
      <c r="AC344" s="29"/>
      <c r="AD344" s="29"/>
      <c r="AE344" s="29"/>
      <c r="AT344" s="17" t="s">
        <v>148</v>
      </c>
      <c r="AU344" s="17" t="s">
        <v>78</v>
      </c>
    </row>
    <row r="345" spans="1:65" s="2" customFormat="1" ht="16.5" customHeight="1">
      <c r="A345" s="29"/>
      <c r="B345" s="118"/>
      <c r="C345" s="119" t="s">
        <v>613</v>
      </c>
      <c r="D345" s="119" t="s">
        <v>109</v>
      </c>
      <c r="E345" s="120" t="s">
        <v>614</v>
      </c>
      <c r="F345" s="121" t="s">
        <v>615</v>
      </c>
      <c r="G345" s="122" t="s">
        <v>483</v>
      </c>
      <c r="H345" s="123">
        <v>3</v>
      </c>
      <c r="I345" s="124"/>
      <c r="J345" s="124">
        <f>ROUND(I345*H345,2)</f>
        <v>0</v>
      </c>
      <c r="K345" s="125"/>
      <c r="L345" s="30"/>
      <c r="M345" s="126" t="s">
        <v>1</v>
      </c>
      <c r="N345" s="127" t="s">
        <v>34</v>
      </c>
      <c r="O345" s="128">
        <v>0.282</v>
      </c>
      <c r="P345" s="128">
        <f>O345*H345</f>
        <v>0.8459999999999999</v>
      </c>
      <c r="Q345" s="128">
        <v>0</v>
      </c>
      <c r="R345" s="128">
        <f>Q345*H345</f>
        <v>0</v>
      </c>
      <c r="S345" s="128">
        <v>0.005</v>
      </c>
      <c r="T345" s="129">
        <f>S345*H345</f>
        <v>0.015</v>
      </c>
      <c r="U345" s="29"/>
      <c r="V345" s="29"/>
      <c r="W345" s="29"/>
      <c r="X345" s="29"/>
      <c r="Y345" s="29"/>
      <c r="Z345" s="29"/>
      <c r="AA345" s="29"/>
      <c r="AB345" s="29"/>
      <c r="AC345" s="29"/>
      <c r="AD345" s="29"/>
      <c r="AE345" s="29"/>
      <c r="AR345" s="130" t="s">
        <v>122</v>
      </c>
      <c r="AT345" s="130" t="s">
        <v>109</v>
      </c>
      <c r="AU345" s="130" t="s">
        <v>78</v>
      </c>
      <c r="AY345" s="17" t="s">
        <v>108</v>
      </c>
      <c r="BE345" s="131">
        <f>IF(N345="základní",J345,0)</f>
        <v>0</v>
      </c>
      <c r="BF345" s="131">
        <f>IF(N345="snížená",J345,0)</f>
        <v>0</v>
      </c>
      <c r="BG345" s="131">
        <f>IF(N345="zákl. přenesená",J345,0)</f>
        <v>0</v>
      </c>
      <c r="BH345" s="131">
        <f>IF(N345="sníž. přenesená",J345,0)</f>
        <v>0</v>
      </c>
      <c r="BI345" s="131">
        <f>IF(N345="nulová",J345,0)</f>
        <v>0</v>
      </c>
      <c r="BJ345" s="17" t="s">
        <v>76</v>
      </c>
      <c r="BK345" s="131">
        <f>ROUND(I345*H345,2)</f>
        <v>0</v>
      </c>
      <c r="BL345" s="17" t="s">
        <v>122</v>
      </c>
      <c r="BM345" s="130" t="s">
        <v>616</v>
      </c>
    </row>
    <row r="346" spans="1:47" s="2" customFormat="1" ht="19.5">
      <c r="A346" s="29"/>
      <c r="B346" s="30"/>
      <c r="C346" s="29"/>
      <c r="D346" s="132" t="s">
        <v>114</v>
      </c>
      <c r="E346" s="29"/>
      <c r="F346" s="133" t="s">
        <v>617</v>
      </c>
      <c r="G346" s="29"/>
      <c r="H346" s="29"/>
      <c r="I346" s="29"/>
      <c r="J346" s="29"/>
      <c r="K346" s="29"/>
      <c r="L346" s="30"/>
      <c r="M346" s="134"/>
      <c r="N346" s="135"/>
      <c r="O346" s="54"/>
      <c r="P346" s="54"/>
      <c r="Q346" s="54"/>
      <c r="R346" s="54"/>
      <c r="S346" s="54"/>
      <c r="T346" s="55"/>
      <c r="U346" s="29"/>
      <c r="V346" s="29"/>
      <c r="W346" s="29"/>
      <c r="X346" s="29"/>
      <c r="Y346" s="29"/>
      <c r="Z346" s="29"/>
      <c r="AA346" s="29"/>
      <c r="AB346" s="29"/>
      <c r="AC346" s="29"/>
      <c r="AD346" s="29"/>
      <c r="AE346" s="29"/>
      <c r="AT346" s="17" t="s">
        <v>114</v>
      </c>
      <c r="AU346" s="17" t="s">
        <v>78</v>
      </c>
    </row>
    <row r="347" spans="1:47" s="2" customFormat="1" ht="12">
      <c r="A347" s="29"/>
      <c r="B347" s="30"/>
      <c r="C347" s="29"/>
      <c r="D347" s="152" t="s">
        <v>148</v>
      </c>
      <c r="E347" s="29"/>
      <c r="F347" s="153" t="s">
        <v>618</v>
      </c>
      <c r="G347" s="29"/>
      <c r="H347" s="29"/>
      <c r="I347" s="29"/>
      <c r="J347" s="29"/>
      <c r="K347" s="29"/>
      <c r="L347" s="30"/>
      <c r="M347" s="134"/>
      <c r="N347" s="135"/>
      <c r="O347" s="54"/>
      <c r="P347" s="54"/>
      <c r="Q347" s="54"/>
      <c r="R347" s="54"/>
      <c r="S347" s="54"/>
      <c r="T347" s="55"/>
      <c r="U347" s="29"/>
      <c r="V347" s="29"/>
      <c r="W347" s="29"/>
      <c r="X347" s="29"/>
      <c r="Y347" s="29"/>
      <c r="Z347" s="29"/>
      <c r="AA347" s="29"/>
      <c r="AB347" s="29"/>
      <c r="AC347" s="29"/>
      <c r="AD347" s="29"/>
      <c r="AE347" s="29"/>
      <c r="AT347" s="17" t="s">
        <v>148</v>
      </c>
      <c r="AU347" s="17" t="s">
        <v>78</v>
      </c>
    </row>
    <row r="348" spans="2:63" s="10" customFormat="1" ht="22.9" customHeight="1">
      <c r="B348" s="108"/>
      <c r="D348" s="109" t="s">
        <v>68</v>
      </c>
      <c r="E348" s="150" t="s">
        <v>619</v>
      </c>
      <c r="F348" s="150" t="s">
        <v>620</v>
      </c>
      <c r="J348" s="151">
        <f>BK348</f>
        <v>0</v>
      </c>
      <c r="L348" s="108"/>
      <c r="M348" s="112"/>
      <c r="N348" s="113"/>
      <c r="O348" s="113"/>
      <c r="P348" s="114">
        <f>SUM(P349:P376)</f>
        <v>2.25529</v>
      </c>
      <c r="Q348" s="113"/>
      <c r="R348" s="114">
        <f>SUM(R349:R376)</f>
        <v>0</v>
      </c>
      <c r="S348" s="113"/>
      <c r="T348" s="115">
        <f>SUM(T349:T376)</f>
        <v>0</v>
      </c>
      <c r="AR348" s="109" t="s">
        <v>76</v>
      </c>
      <c r="AT348" s="116" t="s">
        <v>68</v>
      </c>
      <c r="AU348" s="116" t="s">
        <v>76</v>
      </c>
      <c r="AY348" s="109" t="s">
        <v>108</v>
      </c>
      <c r="BK348" s="117">
        <f>SUM(BK349:BK376)</f>
        <v>0</v>
      </c>
    </row>
    <row r="349" spans="1:65" s="2" customFormat="1" ht="16.5" customHeight="1">
      <c r="A349" s="29"/>
      <c r="B349" s="118"/>
      <c r="C349" s="119" t="s">
        <v>621</v>
      </c>
      <c r="D349" s="119" t="s">
        <v>109</v>
      </c>
      <c r="E349" s="120" t="s">
        <v>622</v>
      </c>
      <c r="F349" s="121" t="s">
        <v>623</v>
      </c>
      <c r="G349" s="122" t="s">
        <v>299</v>
      </c>
      <c r="H349" s="123">
        <v>4.582</v>
      </c>
      <c r="I349" s="124"/>
      <c r="J349" s="124">
        <f>ROUND(I349*H349,2)</f>
        <v>0</v>
      </c>
      <c r="K349" s="125"/>
      <c r="L349" s="30"/>
      <c r="M349" s="126" t="s">
        <v>1</v>
      </c>
      <c r="N349" s="127" t="s">
        <v>34</v>
      </c>
      <c r="O349" s="128">
        <v>0.03</v>
      </c>
      <c r="P349" s="128">
        <f>O349*H349</f>
        <v>0.13746</v>
      </c>
      <c r="Q349" s="128">
        <v>0</v>
      </c>
      <c r="R349" s="128">
        <f>Q349*H349</f>
        <v>0</v>
      </c>
      <c r="S349" s="128">
        <v>0</v>
      </c>
      <c r="T349" s="129">
        <f>S349*H349</f>
        <v>0</v>
      </c>
      <c r="U349" s="29"/>
      <c r="V349" s="29"/>
      <c r="W349" s="29"/>
      <c r="X349" s="29"/>
      <c r="Y349" s="29"/>
      <c r="Z349" s="29"/>
      <c r="AA349" s="29"/>
      <c r="AB349" s="29"/>
      <c r="AC349" s="29"/>
      <c r="AD349" s="29"/>
      <c r="AE349" s="29"/>
      <c r="AR349" s="130" t="s">
        <v>122</v>
      </c>
      <c r="AT349" s="130" t="s">
        <v>109</v>
      </c>
      <c r="AU349" s="130" t="s">
        <v>78</v>
      </c>
      <c r="AY349" s="17" t="s">
        <v>108</v>
      </c>
      <c r="BE349" s="131">
        <f>IF(N349="základní",J349,0)</f>
        <v>0</v>
      </c>
      <c r="BF349" s="131">
        <f>IF(N349="snížená",J349,0)</f>
        <v>0</v>
      </c>
      <c r="BG349" s="131">
        <f>IF(N349="zákl. přenesená",J349,0)</f>
        <v>0</v>
      </c>
      <c r="BH349" s="131">
        <f>IF(N349="sníž. přenesená",J349,0)</f>
        <v>0</v>
      </c>
      <c r="BI349" s="131">
        <f>IF(N349="nulová",J349,0)</f>
        <v>0</v>
      </c>
      <c r="BJ349" s="17" t="s">
        <v>76</v>
      </c>
      <c r="BK349" s="131">
        <f>ROUND(I349*H349,2)</f>
        <v>0</v>
      </c>
      <c r="BL349" s="17" t="s">
        <v>122</v>
      </c>
      <c r="BM349" s="130" t="s">
        <v>624</v>
      </c>
    </row>
    <row r="350" spans="1:47" s="2" customFormat="1" ht="12">
      <c r="A350" s="29"/>
      <c r="B350" s="30"/>
      <c r="C350" s="29"/>
      <c r="D350" s="132" t="s">
        <v>114</v>
      </c>
      <c r="E350" s="29"/>
      <c r="F350" s="133" t="s">
        <v>625</v>
      </c>
      <c r="G350" s="29"/>
      <c r="H350" s="29"/>
      <c r="I350" s="29"/>
      <c r="J350" s="29"/>
      <c r="K350" s="29"/>
      <c r="L350" s="30"/>
      <c r="M350" s="134"/>
      <c r="N350" s="135"/>
      <c r="O350" s="54"/>
      <c r="P350" s="54"/>
      <c r="Q350" s="54"/>
      <c r="R350" s="54"/>
      <c r="S350" s="54"/>
      <c r="T350" s="55"/>
      <c r="U350" s="29"/>
      <c r="V350" s="29"/>
      <c r="W350" s="29"/>
      <c r="X350" s="29"/>
      <c r="Y350" s="29"/>
      <c r="Z350" s="29"/>
      <c r="AA350" s="29"/>
      <c r="AB350" s="29"/>
      <c r="AC350" s="29"/>
      <c r="AD350" s="29"/>
      <c r="AE350" s="29"/>
      <c r="AT350" s="17" t="s">
        <v>114</v>
      </c>
      <c r="AU350" s="17" t="s">
        <v>78</v>
      </c>
    </row>
    <row r="351" spans="1:47" s="2" customFormat="1" ht="12">
      <c r="A351" s="29"/>
      <c r="B351" s="30"/>
      <c r="C351" s="29"/>
      <c r="D351" s="152" t="s">
        <v>148</v>
      </c>
      <c r="E351" s="29"/>
      <c r="F351" s="153" t="s">
        <v>626</v>
      </c>
      <c r="G351" s="29"/>
      <c r="H351" s="29"/>
      <c r="I351" s="29"/>
      <c r="J351" s="29"/>
      <c r="K351" s="29"/>
      <c r="L351" s="30"/>
      <c r="M351" s="134"/>
      <c r="N351" s="135"/>
      <c r="O351" s="54"/>
      <c r="P351" s="54"/>
      <c r="Q351" s="54"/>
      <c r="R351" s="54"/>
      <c r="S351" s="54"/>
      <c r="T351" s="55"/>
      <c r="U351" s="29"/>
      <c r="V351" s="29"/>
      <c r="W351" s="29"/>
      <c r="X351" s="29"/>
      <c r="Y351" s="29"/>
      <c r="Z351" s="29"/>
      <c r="AA351" s="29"/>
      <c r="AB351" s="29"/>
      <c r="AC351" s="29"/>
      <c r="AD351" s="29"/>
      <c r="AE351" s="29"/>
      <c r="AT351" s="17" t="s">
        <v>148</v>
      </c>
      <c r="AU351" s="17" t="s">
        <v>78</v>
      </c>
    </row>
    <row r="352" spans="2:51" s="12" customFormat="1" ht="12">
      <c r="B352" s="154"/>
      <c r="D352" s="132" t="s">
        <v>150</v>
      </c>
      <c r="E352" s="155" t="s">
        <v>1</v>
      </c>
      <c r="F352" s="156" t="s">
        <v>627</v>
      </c>
      <c r="H352" s="157">
        <v>4.582</v>
      </c>
      <c r="L352" s="154"/>
      <c r="M352" s="158"/>
      <c r="N352" s="159"/>
      <c r="O352" s="159"/>
      <c r="P352" s="159"/>
      <c r="Q352" s="159"/>
      <c r="R352" s="159"/>
      <c r="S352" s="159"/>
      <c r="T352" s="160"/>
      <c r="AT352" s="155" t="s">
        <v>150</v>
      </c>
      <c r="AU352" s="155" t="s">
        <v>78</v>
      </c>
      <c r="AV352" s="12" t="s">
        <v>78</v>
      </c>
      <c r="AW352" s="12" t="s">
        <v>26</v>
      </c>
      <c r="AX352" s="12" t="s">
        <v>76</v>
      </c>
      <c r="AY352" s="155" t="s">
        <v>108</v>
      </c>
    </row>
    <row r="353" spans="1:65" s="2" customFormat="1" ht="16.5" customHeight="1">
      <c r="A353" s="29"/>
      <c r="B353" s="118"/>
      <c r="C353" s="119" t="s">
        <v>628</v>
      </c>
      <c r="D353" s="119" t="s">
        <v>109</v>
      </c>
      <c r="E353" s="120" t="s">
        <v>629</v>
      </c>
      <c r="F353" s="121" t="s">
        <v>630</v>
      </c>
      <c r="G353" s="122" t="s">
        <v>299</v>
      </c>
      <c r="H353" s="123">
        <v>64.148</v>
      </c>
      <c r="I353" s="124"/>
      <c r="J353" s="124">
        <f>ROUND(I353*H353,2)</f>
        <v>0</v>
      </c>
      <c r="K353" s="125"/>
      <c r="L353" s="30"/>
      <c r="M353" s="126" t="s">
        <v>1</v>
      </c>
      <c r="N353" s="127" t="s">
        <v>34</v>
      </c>
      <c r="O353" s="128">
        <v>0.002</v>
      </c>
      <c r="P353" s="128">
        <f>O353*H353</f>
        <v>0.128296</v>
      </c>
      <c r="Q353" s="128">
        <v>0</v>
      </c>
      <c r="R353" s="128">
        <f>Q353*H353</f>
        <v>0</v>
      </c>
      <c r="S353" s="128">
        <v>0</v>
      </c>
      <c r="T353" s="129">
        <f>S353*H353</f>
        <v>0</v>
      </c>
      <c r="U353" s="29"/>
      <c r="V353" s="29"/>
      <c r="W353" s="29"/>
      <c r="X353" s="29"/>
      <c r="Y353" s="29"/>
      <c r="Z353" s="29"/>
      <c r="AA353" s="29"/>
      <c r="AB353" s="29"/>
      <c r="AC353" s="29"/>
      <c r="AD353" s="29"/>
      <c r="AE353" s="29"/>
      <c r="AR353" s="130" t="s">
        <v>122</v>
      </c>
      <c r="AT353" s="130" t="s">
        <v>109</v>
      </c>
      <c r="AU353" s="130" t="s">
        <v>78</v>
      </c>
      <c r="AY353" s="17" t="s">
        <v>108</v>
      </c>
      <c r="BE353" s="131">
        <f>IF(N353="základní",J353,0)</f>
        <v>0</v>
      </c>
      <c r="BF353" s="131">
        <f>IF(N353="snížená",J353,0)</f>
        <v>0</v>
      </c>
      <c r="BG353" s="131">
        <f>IF(N353="zákl. přenesená",J353,0)</f>
        <v>0</v>
      </c>
      <c r="BH353" s="131">
        <f>IF(N353="sníž. přenesená",J353,0)</f>
        <v>0</v>
      </c>
      <c r="BI353" s="131">
        <f>IF(N353="nulová",J353,0)</f>
        <v>0</v>
      </c>
      <c r="BJ353" s="17" t="s">
        <v>76</v>
      </c>
      <c r="BK353" s="131">
        <f>ROUND(I353*H353,2)</f>
        <v>0</v>
      </c>
      <c r="BL353" s="17" t="s">
        <v>122</v>
      </c>
      <c r="BM353" s="130" t="s">
        <v>631</v>
      </c>
    </row>
    <row r="354" spans="1:47" s="2" customFormat="1" ht="12">
      <c r="A354" s="29"/>
      <c r="B354" s="30"/>
      <c r="C354" s="29"/>
      <c r="D354" s="132" t="s">
        <v>114</v>
      </c>
      <c r="E354" s="29"/>
      <c r="F354" s="133" t="s">
        <v>632</v>
      </c>
      <c r="G354" s="29"/>
      <c r="H354" s="29"/>
      <c r="I354" s="29"/>
      <c r="J354" s="29"/>
      <c r="K354" s="29"/>
      <c r="L354" s="30"/>
      <c r="M354" s="134"/>
      <c r="N354" s="135"/>
      <c r="O354" s="54"/>
      <c r="P354" s="54"/>
      <c r="Q354" s="54"/>
      <c r="R354" s="54"/>
      <c r="S354" s="54"/>
      <c r="T354" s="55"/>
      <c r="U354" s="29"/>
      <c r="V354" s="29"/>
      <c r="W354" s="29"/>
      <c r="X354" s="29"/>
      <c r="Y354" s="29"/>
      <c r="Z354" s="29"/>
      <c r="AA354" s="29"/>
      <c r="AB354" s="29"/>
      <c r="AC354" s="29"/>
      <c r="AD354" s="29"/>
      <c r="AE354" s="29"/>
      <c r="AT354" s="17" t="s">
        <v>114</v>
      </c>
      <c r="AU354" s="17" t="s">
        <v>78</v>
      </c>
    </row>
    <row r="355" spans="1:47" s="2" customFormat="1" ht="12">
      <c r="A355" s="29"/>
      <c r="B355" s="30"/>
      <c r="C355" s="29"/>
      <c r="D355" s="152" t="s">
        <v>148</v>
      </c>
      <c r="E355" s="29"/>
      <c r="F355" s="153" t="s">
        <v>633</v>
      </c>
      <c r="G355" s="29"/>
      <c r="H355" s="29"/>
      <c r="I355" s="29"/>
      <c r="J355" s="29"/>
      <c r="K355" s="29"/>
      <c r="L355" s="30"/>
      <c r="M355" s="134"/>
      <c r="N355" s="135"/>
      <c r="O355" s="54"/>
      <c r="P355" s="54"/>
      <c r="Q355" s="54"/>
      <c r="R355" s="54"/>
      <c r="S355" s="54"/>
      <c r="T355" s="55"/>
      <c r="U355" s="29"/>
      <c r="V355" s="29"/>
      <c r="W355" s="29"/>
      <c r="X355" s="29"/>
      <c r="Y355" s="29"/>
      <c r="Z355" s="29"/>
      <c r="AA355" s="29"/>
      <c r="AB355" s="29"/>
      <c r="AC355" s="29"/>
      <c r="AD355" s="29"/>
      <c r="AE355" s="29"/>
      <c r="AT355" s="17" t="s">
        <v>148</v>
      </c>
      <c r="AU355" s="17" t="s">
        <v>78</v>
      </c>
    </row>
    <row r="356" spans="2:51" s="12" customFormat="1" ht="12">
      <c r="B356" s="154"/>
      <c r="D356" s="132" t="s">
        <v>150</v>
      </c>
      <c r="F356" s="156" t="s">
        <v>634</v>
      </c>
      <c r="H356" s="157">
        <v>64.148</v>
      </c>
      <c r="L356" s="154"/>
      <c r="M356" s="158"/>
      <c r="N356" s="159"/>
      <c r="O356" s="159"/>
      <c r="P356" s="159"/>
      <c r="Q356" s="159"/>
      <c r="R356" s="159"/>
      <c r="S356" s="159"/>
      <c r="T356" s="160"/>
      <c r="AT356" s="155" t="s">
        <v>150</v>
      </c>
      <c r="AU356" s="155" t="s">
        <v>78</v>
      </c>
      <c r="AV356" s="12" t="s">
        <v>78</v>
      </c>
      <c r="AW356" s="12" t="s">
        <v>3</v>
      </c>
      <c r="AX356" s="12" t="s">
        <v>76</v>
      </c>
      <c r="AY356" s="155" t="s">
        <v>108</v>
      </c>
    </row>
    <row r="357" spans="1:65" s="2" customFormat="1" ht="16.5" customHeight="1">
      <c r="A357" s="29"/>
      <c r="B357" s="118"/>
      <c r="C357" s="119" t="s">
        <v>635</v>
      </c>
      <c r="D357" s="119" t="s">
        <v>109</v>
      </c>
      <c r="E357" s="120" t="s">
        <v>636</v>
      </c>
      <c r="F357" s="121" t="s">
        <v>637</v>
      </c>
      <c r="G357" s="122" t="s">
        <v>299</v>
      </c>
      <c r="H357" s="123">
        <v>5.412</v>
      </c>
      <c r="I357" s="124"/>
      <c r="J357" s="124">
        <f>ROUND(I357*H357,2)</f>
        <v>0</v>
      </c>
      <c r="K357" s="125"/>
      <c r="L357" s="30"/>
      <c r="M357" s="126" t="s">
        <v>1</v>
      </c>
      <c r="N357" s="127" t="s">
        <v>34</v>
      </c>
      <c r="O357" s="128">
        <v>0.032</v>
      </c>
      <c r="P357" s="128">
        <f>O357*H357</f>
        <v>0.173184</v>
      </c>
      <c r="Q357" s="128">
        <v>0</v>
      </c>
      <c r="R357" s="128">
        <f>Q357*H357</f>
        <v>0</v>
      </c>
      <c r="S357" s="128">
        <v>0</v>
      </c>
      <c r="T357" s="129">
        <f>S357*H357</f>
        <v>0</v>
      </c>
      <c r="U357" s="29"/>
      <c r="V357" s="29"/>
      <c r="W357" s="29"/>
      <c r="X357" s="29"/>
      <c r="Y357" s="29"/>
      <c r="Z357" s="29"/>
      <c r="AA357" s="29"/>
      <c r="AB357" s="29"/>
      <c r="AC357" s="29"/>
      <c r="AD357" s="29"/>
      <c r="AE357" s="29"/>
      <c r="AR357" s="130" t="s">
        <v>122</v>
      </c>
      <c r="AT357" s="130" t="s">
        <v>109</v>
      </c>
      <c r="AU357" s="130" t="s">
        <v>78</v>
      </c>
      <c r="AY357" s="17" t="s">
        <v>108</v>
      </c>
      <c r="BE357" s="131">
        <f>IF(N357="základní",J357,0)</f>
        <v>0</v>
      </c>
      <c r="BF357" s="131">
        <f>IF(N357="snížená",J357,0)</f>
        <v>0</v>
      </c>
      <c r="BG357" s="131">
        <f>IF(N357="zákl. přenesená",J357,0)</f>
        <v>0</v>
      </c>
      <c r="BH357" s="131">
        <f>IF(N357="sníž. přenesená",J357,0)</f>
        <v>0</v>
      </c>
      <c r="BI357" s="131">
        <f>IF(N357="nulová",J357,0)</f>
        <v>0</v>
      </c>
      <c r="BJ357" s="17" t="s">
        <v>76</v>
      </c>
      <c r="BK357" s="131">
        <f>ROUND(I357*H357,2)</f>
        <v>0</v>
      </c>
      <c r="BL357" s="17" t="s">
        <v>122</v>
      </c>
      <c r="BM357" s="130" t="s">
        <v>638</v>
      </c>
    </row>
    <row r="358" spans="1:47" s="2" customFormat="1" ht="12">
      <c r="A358" s="29"/>
      <c r="B358" s="30"/>
      <c r="C358" s="29"/>
      <c r="D358" s="132" t="s">
        <v>114</v>
      </c>
      <c r="E358" s="29"/>
      <c r="F358" s="133" t="s">
        <v>639</v>
      </c>
      <c r="G358" s="29"/>
      <c r="H358" s="29"/>
      <c r="I358" s="29"/>
      <c r="J358" s="29"/>
      <c r="K358" s="29"/>
      <c r="L358" s="30"/>
      <c r="M358" s="134"/>
      <c r="N358" s="135"/>
      <c r="O358" s="54"/>
      <c r="P358" s="54"/>
      <c r="Q358" s="54"/>
      <c r="R358" s="54"/>
      <c r="S358" s="54"/>
      <c r="T358" s="55"/>
      <c r="U358" s="29"/>
      <c r="V358" s="29"/>
      <c r="W358" s="29"/>
      <c r="X358" s="29"/>
      <c r="Y358" s="29"/>
      <c r="Z358" s="29"/>
      <c r="AA358" s="29"/>
      <c r="AB358" s="29"/>
      <c r="AC358" s="29"/>
      <c r="AD358" s="29"/>
      <c r="AE358" s="29"/>
      <c r="AT358" s="17" t="s">
        <v>114</v>
      </c>
      <c r="AU358" s="17" t="s">
        <v>78</v>
      </c>
    </row>
    <row r="359" spans="1:47" s="2" customFormat="1" ht="12">
      <c r="A359" s="29"/>
      <c r="B359" s="30"/>
      <c r="C359" s="29"/>
      <c r="D359" s="152" t="s">
        <v>148</v>
      </c>
      <c r="E359" s="29"/>
      <c r="F359" s="153" t="s">
        <v>640</v>
      </c>
      <c r="G359" s="29"/>
      <c r="H359" s="29"/>
      <c r="I359" s="29"/>
      <c r="J359" s="29"/>
      <c r="K359" s="29"/>
      <c r="L359" s="30"/>
      <c r="M359" s="134"/>
      <c r="N359" s="135"/>
      <c r="O359" s="54"/>
      <c r="P359" s="54"/>
      <c r="Q359" s="54"/>
      <c r="R359" s="54"/>
      <c r="S359" s="54"/>
      <c r="T359" s="55"/>
      <c r="U359" s="29"/>
      <c r="V359" s="29"/>
      <c r="W359" s="29"/>
      <c r="X359" s="29"/>
      <c r="Y359" s="29"/>
      <c r="Z359" s="29"/>
      <c r="AA359" s="29"/>
      <c r="AB359" s="29"/>
      <c r="AC359" s="29"/>
      <c r="AD359" s="29"/>
      <c r="AE359" s="29"/>
      <c r="AT359" s="17" t="s">
        <v>148</v>
      </c>
      <c r="AU359" s="17" t="s">
        <v>78</v>
      </c>
    </row>
    <row r="360" spans="2:51" s="12" customFormat="1" ht="12">
      <c r="B360" s="154"/>
      <c r="D360" s="132" t="s">
        <v>150</v>
      </c>
      <c r="E360" s="155" t="s">
        <v>1</v>
      </c>
      <c r="F360" s="156" t="s">
        <v>641</v>
      </c>
      <c r="H360" s="157">
        <v>5.412</v>
      </c>
      <c r="L360" s="154"/>
      <c r="M360" s="158"/>
      <c r="N360" s="159"/>
      <c r="O360" s="159"/>
      <c r="P360" s="159"/>
      <c r="Q360" s="159"/>
      <c r="R360" s="159"/>
      <c r="S360" s="159"/>
      <c r="T360" s="160"/>
      <c r="AT360" s="155" t="s">
        <v>150</v>
      </c>
      <c r="AU360" s="155" t="s">
        <v>78</v>
      </c>
      <c r="AV360" s="12" t="s">
        <v>78</v>
      </c>
      <c r="AW360" s="12" t="s">
        <v>26</v>
      </c>
      <c r="AX360" s="12" t="s">
        <v>76</v>
      </c>
      <c r="AY360" s="155" t="s">
        <v>108</v>
      </c>
    </row>
    <row r="361" spans="1:65" s="2" customFormat="1" ht="16.5" customHeight="1">
      <c r="A361" s="29"/>
      <c r="B361" s="118"/>
      <c r="C361" s="119" t="s">
        <v>642</v>
      </c>
      <c r="D361" s="119" t="s">
        <v>109</v>
      </c>
      <c r="E361" s="120" t="s">
        <v>643</v>
      </c>
      <c r="F361" s="121" t="s">
        <v>644</v>
      </c>
      <c r="G361" s="122" t="s">
        <v>299</v>
      </c>
      <c r="H361" s="123">
        <v>75.768</v>
      </c>
      <c r="I361" s="124"/>
      <c r="J361" s="124">
        <f>ROUND(I361*H361,2)</f>
        <v>0</v>
      </c>
      <c r="K361" s="125"/>
      <c r="L361" s="30"/>
      <c r="M361" s="126" t="s">
        <v>1</v>
      </c>
      <c r="N361" s="127" t="s">
        <v>34</v>
      </c>
      <c r="O361" s="128">
        <v>0.003</v>
      </c>
      <c r="P361" s="128">
        <f>O361*H361</f>
        <v>0.227304</v>
      </c>
      <c r="Q361" s="128">
        <v>0</v>
      </c>
      <c r="R361" s="128">
        <f>Q361*H361</f>
        <v>0</v>
      </c>
      <c r="S361" s="128">
        <v>0</v>
      </c>
      <c r="T361" s="129">
        <f>S361*H361</f>
        <v>0</v>
      </c>
      <c r="U361" s="29"/>
      <c r="V361" s="29"/>
      <c r="W361" s="29"/>
      <c r="X361" s="29"/>
      <c r="Y361" s="29"/>
      <c r="Z361" s="29"/>
      <c r="AA361" s="29"/>
      <c r="AB361" s="29"/>
      <c r="AC361" s="29"/>
      <c r="AD361" s="29"/>
      <c r="AE361" s="29"/>
      <c r="AR361" s="130" t="s">
        <v>122</v>
      </c>
      <c r="AT361" s="130" t="s">
        <v>109</v>
      </c>
      <c r="AU361" s="130" t="s">
        <v>78</v>
      </c>
      <c r="AY361" s="17" t="s">
        <v>108</v>
      </c>
      <c r="BE361" s="131">
        <f>IF(N361="základní",J361,0)</f>
        <v>0</v>
      </c>
      <c r="BF361" s="131">
        <f>IF(N361="snížená",J361,0)</f>
        <v>0</v>
      </c>
      <c r="BG361" s="131">
        <f>IF(N361="zákl. přenesená",J361,0)</f>
        <v>0</v>
      </c>
      <c r="BH361" s="131">
        <f>IF(N361="sníž. přenesená",J361,0)</f>
        <v>0</v>
      </c>
      <c r="BI361" s="131">
        <f>IF(N361="nulová",J361,0)</f>
        <v>0</v>
      </c>
      <c r="BJ361" s="17" t="s">
        <v>76</v>
      </c>
      <c r="BK361" s="131">
        <f>ROUND(I361*H361,2)</f>
        <v>0</v>
      </c>
      <c r="BL361" s="17" t="s">
        <v>122</v>
      </c>
      <c r="BM361" s="130" t="s">
        <v>645</v>
      </c>
    </row>
    <row r="362" spans="1:47" s="2" customFormat="1" ht="12">
      <c r="A362" s="29"/>
      <c r="B362" s="30"/>
      <c r="C362" s="29"/>
      <c r="D362" s="132" t="s">
        <v>114</v>
      </c>
      <c r="E362" s="29"/>
      <c r="F362" s="133" t="s">
        <v>632</v>
      </c>
      <c r="G362" s="29"/>
      <c r="H362" s="29"/>
      <c r="I362" s="29"/>
      <c r="J362" s="29"/>
      <c r="K362" s="29"/>
      <c r="L362" s="30"/>
      <c r="M362" s="134"/>
      <c r="N362" s="135"/>
      <c r="O362" s="54"/>
      <c r="P362" s="54"/>
      <c r="Q362" s="54"/>
      <c r="R362" s="54"/>
      <c r="S362" s="54"/>
      <c r="T362" s="55"/>
      <c r="U362" s="29"/>
      <c r="V362" s="29"/>
      <c r="W362" s="29"/>
      <c r="X362" s="29"/>
      <c r="Y362" s="29"/>
      <c r="Z362" s="29"/>
      <c r="AA362" s="29"/>
      <c r="AB362" s="29"/>
      <c r="AC362" s="29"/>
      <c r="AD362" s="29"/>
      <c r="AE362" s="29"/>
      <c r="AT362" s="17" t="s">
        <v>114</v>
      </c>
      <c r="AU362" s="17" t="s">
        <v>78</v>
      </c>
    </row>
    <row r="363" spans="1:47" s="2" customFormat="1" ht="12">
      <c r="A363" s="29"/>
      <c r="B363" s="30"/>
      <c r="C363" s="29"/>
      <c r="D363" s="152" t="s">
        <v>148</v>
      </c>
      <c r="E363" s="29"/>
      <c r="F363" s="153" t="s">
        <v>646</v>
      </c>
      <c r="G363" s="29"/>
      <c r="H363" s="29"/>
      <c r="I363" s="29"/>
      <c r="J363" s="29"/>
      <c r="K363" s="29"/>
      <c r="L363" s="30"/>
      <c r="M363" s="134"/>
      <c r="N363" s="135"/>
      <c r="O363" s="54"/>
      <c r="P363" s="54"/>
      <c r="Q363" s="54"/>
      <c r="R363" s="54"/>
      <c r="S363" s="54"/>
      <c r="T363" s="55"/>
      <c r="U363" s="29"/>
      <c r="V363" s="29"/>
      <c r="W363" s="29"/>
      <c r="X363" s="29"/>
      <c r="Y363" s="29"/>
      <c r="Z363" s="29"/>
      <c r="AA363" s="29"/>
      <c r="AB363" s="29"/>
      <c r="AC363" s="29"/>
      <c r="AD363" s="29"/>
      <c r="AE363" s="29"/>
      <c r="AT363" s="17" t="s">
        <v>148</v>
      </c>
      <c r="AU363" s="17" t="s">
        <v>78</v>
      </c>
    </row>
    <row r="364" spans="2:51" s="12" customFormat="1" ht="12">
      <c r="B364" s="154"/>
      <c r="D364" s="132" t="s">
        <v>150</v>
      </c>
      <c r="F364" s="156" t="s">
        <v>647</v>
      </c>
      <c r="H364" s="157">
        <v>75.768</v>
      </c>
      <c r="L364" s="154"/>
      <c r="M364" s="158"/>
      <c r="N364" s="159"/>
      <c r="O364" s="159"/>
      <c r="P364" s="159"/>
      <c r="Q364" s="159"/>
      <c r="R364" s="159"/>
      <c r="S364" s="159"/>
      <c r="T364" s="160"/>
      <c r="AT364" s="155" t="s">
        <v>150</v>
      </c>
      <c r="AU364" s="155" t="s">
        <v>78</v>
      </c>
      <c r="AV364" s="12" t="s">
        <v>78</v>
      </c>
      <c r="AW364" s="12" t="s">
        <v>3</v>
      </c>
      <c r="AX364" s="12" t="s">
        <v>76</v>
      </c>
      <c r="AY364" s="155" t="s">
        <v>108</v>
      </c>
    </row>
    <row r="365" spans="1:65" s="2" customFormat="1" ht="16.5" customHeight="1">
      <c r="A365" s="29"/>
      <c r="B365" s="118"/>
      <c r="C365" s="119" t="s">
        <v>648</v>
      </c>
      <c r="D365" s="119" t="s">
        <v>109</v>
      </c>
      <c r="E365" s="120" t="s">
        <v>649</v>
      </c>
      <c r="F365" s="121" t="s">
        <v>650</v>
      </c>
      <c r="G365" s="122" t="s">
        <v>299</v>
      </c>
      <c r="H365" s="123">
        <v>9.994</v>
      </c>
      <c r="I365" s="124"/>
      <c r="J365" s="124">
        <f>ROUND(I365*H365,2)</f>
        <v>0</v>
      </c>
      <c r="K365" s="125"/>
      <c r="L365" s="30"/>
      <c r="M365" s="126" t="s">
        <v>1</v>
      </c>
      <c r="N365" s="127" t="s">
        <v>34</v>
      </c>
      <c r="O365" s="128">
        <v>0.159</v>
      </c>
      <c r="P365" s="128">
        <f>O365*H365</f>
        <v>1.589046</v>
      </c>
      <c r="Q365" s="128">
        <v>0</v>
      </c>
      <c r="R365" s="128">
        <f>Q365*H365</f>
        <v>0</v>
      </c>
      <c r="S365" s="128">
        <v>0</v>
      </c>
      <c r="T365" s="129">
        <f>S365*H365</f>
        <v>0</v>
      </c>
      <c r="U365" s="29"/>
      <c r="V365" s="29"/>
      <c r="W365" s="29"/>
      <c r="X365" s="29"/>
      <c r="Y365" s="29"/>
      <c r="Z365" s="29"/>
      <c r="AA365" s="29"/>
      <c r="AB365" s="29"/>
      <c r="AC365" s="29"/>
      <c r="AD365" s="29"/>
      <c r="AE365" s="29"/>
      <c r="AR365" s="130" t="s">
        <v>122</v>
      </c>
      <c r="AT365" s="130" t="s">
        <v>109</v>
      </c>
      <c r="AU365" s="130" t="s">
        <v>78</v>
      </c>
      <c r="AY365" s="17" t="s">
        <v>108</v>
      </c>
      <c r="BE365" s="131">
        <f>IF(N365="základní",J365,0)</f>
        <v>0</v>
      </c>
      <c r="BF365" s="131">
        <f>IF(N365="snížená",J365,0)</f>
        <v>0</v>
      </c>
      <c r="BG365" s="131">
        <f>IF(N365="zákl. přenesená",J365,0)</f>
        <v>0</v>
      </c>
      <c r="BH365" s="131">
        <f>IF(N365="sníž. přenesená",J365,0)</f>
        <v>0</v>
      </c>
      <c r="BI365" s="131">
        <f>IF(N365="nulová",J365,0)</f>
        <v>0</v>
      </c>
      <c r="BJ365" s="17" t="s">
        <v>76</v>
      </c>
      <c r="BK365" s="131">
        <f>ROUND(I365*H365,2)</f>
        <v>0</v>
      </c>
      <c r="BL365" s="17" t="s">
        <v>122</v>
      </c>
      <c r="BM365" s="130" t="s">
        <v>651</v>
      </c>
    </row>
    <row r="366" spans="1:47" s="2" customFormat="1" ht="12">
      <c r="A366" s="29"/>
      <c r="B366" s="30"/>
      <c r="C366" s="29"/>
      <c r="D366" s="132" t="s">
        <v>114</v>
      </c>
      <c r="E366" s="29"/>
      <c r="F366" s="133" t="s">
        <v>652</v>
      </c>
      <c r="G366" s="29"/>
      <c r="H366" s="29"/>
      <c r="I366" s="29"/>
      <c r="J366" s="29"/>
      <c r="K366" s="29"/>
      <c r="L366" s="30"/>
      <c r="M366" s="134"/>
      <c r="N366" s="135"/>
      <c r="O366" s="54"/>
      <c r="P366" s="54"/>
      <c r="Q366" s="54"/>
      <c r="R366" s="54"/>
      <c r="S366" s="54"/>
      <c r="T366" s="55"/>
      <c r="U366" s="29"/>
      <c r="V366" s="29"/>
      <c r="W366" s="29"/>
      <c r="X366" s="29"/>
      <c r="Y366" s="29"/>
      <c r="Z366" s="29"/>
      <c r="AA366" s="29"/>
      <c r="AB366" s="29"/>
      <c r="AC366" s="29"/>
      <c r="AD366" s="29"/>
      <c r="AE366" s="29"/>
      <c r="AT366" s="17" t="s">
        <v>114</v>
      </c>
      <c r="AU366" s="17" t="s">
        <v>78</v>
      </c>
    </row>
    <row r="367" spans="1:47" s="2" customFormat="1" ht="12">
      <c r="A367" s="29"/>
      <c r="B367" s="30"/>
      <c r="C367" s="29"/>
      <c r="D367" s="152" t="s">
        <v>148</v>
      </c>
      <c r="E367" s="29"/>
      <c r="F367" s="153" t="s">
        <v>653</v>
      </c>
      <c r="G367" s="29"/>
      <c r="H367" s="29"/>
      <c r="I367" s="29"/>
      <c r="J367" s="29"/>
      <c r="K367" s="29"/>
      <c r="L367" s="30"/>
      <c r="M367" s="134"/>
      <c r="N367" s="135"/>
      <c r="O367" s="54"/>
      <c r="P367" s="54"/>
      <c r="Q367" s="54"/>
      <c r="R367" s="54"/>
      <c r="S367" s="54"/>
      <c r="T367" s="55"/>
      <c r="U367" s="29"/>
      <c r="V367" s="29"/>
      <c r="W367" s="29"/>
      <c r="X367" s="29"/>
      <c r="Y367" s="29"/>
      <c r="Z367" s="29"/>
      <c r="AA367" s="29"/>
      <c r="AB367" s="29"/>
      <c r="AC367" s="29"/>
      <c r="AD367" s="29"/>
      <c r="AE367" s="29"/>
      <c r="AT367" s="17" t="s">
        <v>148</v>
      </c>
      <c r="AU367" s="17" t="s">
        <v>78</v>
      </c>
    </row>
    <row r="368" spans="2:51" s="12" customFormat="1" ht="12">
      <c r="B368" s="154"/>
      <c r="D368" s="132" t="s">
        <v>150</v>
      </c>
      <c r="E368" s="155" t="s">
        <v>1</v>
      </c>
      <c r="F368" s="156" t="s">
        <v>627</v>
      </c>
      <c r="H368" s="157">
        <v>4.582</v>
      </c>
      <c r="L368" s="154"/>
      <c r="M368" s="158"/>
      <c r="N368" s="159"/>
      <c r="O368" s="159"/>
      <c r="P368" s="159"/>
      <c r="Q368" s="159"/>
      <c r="R368" s="159"/>
      <c r="S368" s="159"/>
      <c r="T368" s="160"/>
      <c r="AT368" s="155" t="s">
        <v>150</v>
      </c>
      <c r="AU368" s="155" t="s">
        <v>78</v>
      </c>
      <c r="AV368" s="12" t="s">
        <v>78</v>
      </c>
      <c r="AW368" s="12" t="s">
        <v>26</v>
      </c>
      <c r="AX368" s="12" t="s">
        <v>69</v>
      </c>
      <c r="AY368" s="155" t="s">
        <v>108</v>
      </c>
    </row>
    <row r="369" spans="2:51" s="12" customFormat="1" ht="12">
      <c r="B369" s="154"/>
      <c r="D369" s="132" t="s">
        <v>150</v>
      </c>
      <c r="E369" s="155" t="s">
        <v>1</v>
      </c>
      <c r="F369" s="156" t="s">
        <v>641</v>
      </c>
      <c r="H369" s="157">
        <v>5.412</v>
      </c>
      <c r="L369" s="154"/>
      <c r="M369" s="158"/>
      <c r="N369" s="159"/>
      <c r="O369" s="159"/>
      <c r="P369" s="159"/>
      <c r="Q369" s="159"/>
      <c r="R369" s="159"/>
      <c r="S369" s="159"/>
      <c r="T369" s="160"/>
      <c r="AT369" s="155" t="s">
        <v>150</v>
      </c>
      <c r="AU369" s="155" t="s">
        <v>78</v>
      </c>
      <c r="AV369" s="12" t="s">
        <v>78</v>
      </c>
      <c r="AW369" s="12" t="s">
        <v>26</v>
      </c>
      <c r="AX369" s="12" t="s">
        <v>69</v>
      </c>
      <c r="AY369" s="155" t="s">
        <v>108</v>
      </c>
    </row>
    <row r="370" spans="2:51" s="13" customFormat="1" ht="12">
      <c r="B370" s="161"/>
      <c r="D370" s="132" t="s">
        <v>150</v>
      </c>
      <c r="E370" s="162" t="s">
        <v>1</v>
      </c>
      <c r="F370" s="163" t="s">
        <v>177</v>
      </c>
      <c r="H370" s="164">
        <v>9.994</v>
      </c>
      <c r="L370" s="161"/>
      <c r="M370" s="165"/>
      <c r="N370" s="166"/>
      <c r="O370" s="166"/>
      <c r="P370" s="166"/>
      <c r="Q370" s="166"/>
      <c r="R370" s="166"/>
      <c r="S370" s="166"/>
      <c r="T370" s="167"/>
      <c r="AT370" s="162" t="s">
        <v>150</v>
      </c>
      <c r="AU370" s="162" t="s">
        <v>78</v>
      </c>
      <c r="AV370" s="13" t="s">
        <v>122</v>
      </c>
      <c r="AW370" s="13" t="s">
        <v>26</v>
      </c>
      <c r="AX370" s="13" t="s">
        <v>76</v>
      </c>
      <c r="AY370" s="162" t="s">
        <v>108</v>
      </c>
    </row>
    <row r="371" spans="1:65" s="2" customFormat="1" ht="24.2" customHeight="1">
      <c r="A371" s="29"/>
      <c r="B371" s="118"/>
      <c r="C371" s="119" t="s">
        <v>654</v>
      </c>
      <c r="D371" s="119" t="s">
        <v>109</v>
      </c>
      <c r="E371" s="120" t="s">
        <v>655</v>
      </c>
      <c r="F371" s="121" t="s">
        <v>656</v>
      </c>
      <c r="G371" s="122" t="s">
        <v>299</v>
      </c>
      <c r="H371" s="123">
        <v>5.412</v>
      </c>
      <c r="I371" s="124"/>
      <c r="J371" s="124">
        <f>ROUND(I371*H371,2)</f>
        <v>0</v>
      </c>
      <c r="K371" s="125"/>
      <c r="L371" s="30"/>
      <c r="M371" s="126" t="s">
        <v>1</v>
      </c>
      <c r="N371" s="127" t="s">
        <v>34</v>
      </c>
      <c r="O371" s="128">
        <v>0</v>
      </c>
      <c r="P371" s="128">
        <f>O371*H371</f>
        <v>0</v>
      </c>
      <c r="Q371" s="128">
        <v>0</v>
      </c>
      <c r="R371" s="128">
        <f>Q371*H371</f>
        <v>0</v>
      </c>
      <c r="S371" s="128">
        <v>0</v>
      </c>
      <c r="T371" s="129">
        <f>S371*H371</f>
        <v>0</v>
      </c>
      <c r="U371" s="29"/>
      <c r="V371" s="29"/>
      <c r="W371" s="29"/>
      <c r="X371" s="29"/>
      <c r="Y371" s="29"/>
      <c r="Z371" s="29"/>
      <c r="AA371" s="29"/>
      <c r="AB371" s="29"/>
      <c r="AC371" s="29"/>
      <c r="AD371" s="29"/>
      <c r="AE371" s="29"/>
      <c r="AR371" s="130" t="s">
        <v>122</v>
      </c>
      <c r="AT371" s="130" t="s">
        <v>109</v>
      </c>
      <c r="AU371" s="130" t="s">
        <v>78</v>
      </c>
      <c r="AY371" s="17" t="s">
        <v>108</v>
      </c>
      <c r="BE371" s="131">
        <f>IF(N371="základní",J371,0)</f>
        <v>0</v>
      </c>
      <c r="BF371" s="131">
        <f>IF(N371="snížená",J371,0)</f>
        <v>0</v>
      </c>
      <c r="BG371" s="131">
        <f>IF(N371="zákl. přenesená",J371,0)</f>
        <v>0</v>
      </c>
      <c r="BH371" s="131">
        <f>IF(N371="sníž. přenesená",J371,0)</f>
        <v>0</v>
      </c>
      <c r="BI371" s="131">
        <f>IF(N371="nulová",J371,0)</f>
        <v>0</v>
      </c>
      <c r="BJ371" s="17" t="s">
        <v>76</v>
      </c>
      <c r="BK371" s="131">
        <f>ROUND(I371*H371,2)</f>
        <v>0</v>
      </c>
      <c r="BL371" s="17" t="s">
        <v>122</v>
      </c>
      <c r="BM371" s="130" t="s">
        <v>657</v>
      </c>
    </row>
    <row r="372" spans="1:47" s="2" customFormat="1" ht="19.5">
      <c r="A372" s="29"/>
      <c r="B372" s="30"/>
      <c r="C372" s="29"/>
      <c r="D372" s="132" t="s">
        <v>114</v>
      </c>
      <c r="E372" s="29"/>
      <c r="F372" s="133" t="s">
        <v>658</v>
      </c>
      <c r="G372" s="29"/>
      <c r="H372" s="29"/>
      <c r="I372" s="29"/>
      <c r="J372" s="29"/>
      <c r="K372" s="29"/>
      <c r="L372" s="30"/>
      <c r="M372" s="134"/>
      <c r="N372" s="135"/>
      <c r="O372" s="54"/>
      <c r="P372" s="54"/>
      <c r="Q372" s="54"/>
      <c r="R372" s="54"/>
      <c r="S372" s="54"/>
      <c r="T372" s="55"/>
      <c r="U372" s="29"/>
      <c r="V372" s="29"/>
      <c r="W372" s="29"/>
      <c r="X372" s="29"/>
      <c r="Y372" s="29"/>
      <c r="Z372" s="29"/>
      <c r="AA372" s="29"/>
      <c r="AB372" s="29"/>
      <c r="AC372" s="29"/>
      <c r="AD372" s="29"/>
      <c r="AE372" s="29"/>
      <c r="AT372" s="17" t="s">
        <v>114</v>
      </c>
      <c r="AU372" s="17" t="s">
        <v>78</v>
      </c>
    </row>
    <row r="373" spans="1:47" s="2" customFormat="1" ht="12">
      <c r="A373" s="29"/>
      <c r="B373" s="30"/>
      <c r="C373" s="29"/>
      <c r="D373" s="152" t="s">
        <v>148</v>
      </c>
      <c r="E373" s="29"/>
      <c r="F373" s="153" t="s">
        <v>659</v>
      </c>
      <c r="G373" s="29"/>
      <c r="H373" s="29"/>
      <c r="I373" s="29"/>
      <c r="J373" s="29"/>
      <c r="K373" s="29"/>
      <c r="L373" s="30"/>
      <c r="M373" s="134"/>
      <c r="N373" s="135"/>
      <c r="O373" s="54"/>
      <c r="P373" s="54"/>
      <c r="Q373" s="54"/>
      <c r="R373" s="54"/>
      <c r="S373" s="54"/>
      <c r="T373" s="55"/>
      <c r="U373" s="29"/>
      <c r="V373" s="29"/>
      <c r="W373" s="29"/>
      <c r="X373" s="29"/>
      <c r="Y373" s="29"/>
      <c r="Z373" s="29"/>
      <c r="AA373" s="29"/>
      <c r="AB373" s="29"/>
      <c r="AC373" s="29"/>
      <c r="AD373" s="29"/>
      <c r="AE373" s="29"/>
      <c r="AT373" s="17" t="s">
        <v>148</v>
      </c>
      <c r="AU373" s="17" t="s">
        <v>78</v>
      </c>
    </row>
    <row r="374" spans="1:65" s="2" customFormat="1" ht="24.2" customHeight="1">
      <c r="A374" s="29"/>
      <c r="B374" s="118"/>
      <c r="C374" s="119" t="s">
        <v>660</v>
      </c>
      <c r="D374" s="119" t="s">
        <v>109</v>
      </c>
      <c r="E374" s="120" t="s">
        <v>661</v>
      </c>
      <c r="F374" s="121" t="s">
        <v>662</v>
      </c>
      <c r="G374" s="122" t="s">
        <v>299</v>
      </c>
      <c r="H374" s="123">
        <v>4.582</v>
      </c>
      <c r="I374" s="124"/>
      <c r="J374" s="124">
        <f>ROUND(I374*H374,2)</f>
        <v>0</v>
      </c>
      <c r="K374" s="125"/>
      <c r="L374" s="30"/>
      <c r="M374" s="126" t="s">
        <v>1</v>
      </c>
      <c r="N374" s="127" t="s">
        <v>34</v>
      </c>
      <c r="O374" s="128">
        <v>0</v>
      </c>
      <c r="P374" s="128">
        <f>O374*H374</f>
        <v>0</v>
      </c>
      <c r="Q374" s="128">
        <v>0</v>
      </c>
      <c r="R374" s="128">
        <f>Q374*H374</f>
        <v>0</v>
      </c>
      <c r="S374" s="128">
        <v>0</v>
      </c>
      <c r="T374" s="129">
        <f>S374*H374</f>
        <v>0</v>
      </c>
      <c r="U374" s="29"/>
      <c r="V374" s="29"/>
      <c r="W374" s="29"/>
      <c r="X374" s="29"/>
      <c r="Y374" s="29"/>
      <c r="Z374" s="29"/>
      <c r="AA374" s="29"/>
      <c r="AB374" s="29"/>
      <c r="AC374" s="29"/>
      <c r="AD374" s="29"/>
      <c r="AE374" s="29"/>
      <c r="AR374" s="130" t="s">
        <v>122</v>
      </c>
      <c r="AT374" s="130" t="s">
        <v>109</v>
      </c>
      <c r="AU374" s="130" t="s">
        <v>78</v>
      </c>
      <c r="AY374" s="17" t="s">
        <v>108</v>
      </c>
      <c r="BE374" s="131">
        <f>IF(N374="základní",J374,0)</f>
        <v>0</v>
      </c>
      <c r="BF374" s="131">
        <f>IF(N374="snížená",J374,0)</f>
        <v>0</v>
      </c>
      <c r="BG374" s="131">
        <f>IF(N374="zákl. přenesená",J374,0)</f>
        <v>0</v>
      </c>
      <c r="BH374" s="131">
        <f>IF(N374="sníž. přenesená",J374,0)</f>
        <v>0</v>
      </c>
      <c r="BI374" s="131">
        <f>IF(N374="nulová",J374,0)</f>
        <v>0</v>
      </c>
      <c r="BJ374" s="17" t="s">
        <v>76</v>
      </c>
      <c r="BK374" s="131">
        <f>ROUND(I374*H374,2)</f>
        <v>0</v>
      </c>
      <c r="BL374" s="17" t="s">
        <v>122</v>
      </c>
      <c r="BM374" s="130" t="s">
        <v>663</v>
      </c>
    </row>
    <row r="375" spans="1:47" s="2" customFormat="1" ht="19.5">
      <c r="A375" s="29"/>
      <c r="B375" s="30"/>
      <c r="C375" s="29"/>
      <c r="D375" s="132" t="s">
        <v>114</v>
      </c>
      <c r="E375" s="29"/>
      <c r="F375" s="133" t="s">
        <v>662</v>
      </c>
      <c r="G375" s="29"/>
      <c r="H375" s="29"/>
      <c r="I375" s="29"/>
      <c r="J375" s="29"/>
      <c r="K375" s="29"/>
      <c r="L375" s="30"/>
      <c r="M375" s="134"/>
      <c r="N375" s="135"/>
      <c r="O375" s="54"/>
      <c r="P375" s="54"/>
      <c r="Q375" s="54"/>
      <c r="R375" s="54"/>
      <c r="S375" s="54"/>
      <c r="T375" s="55"/>
      <c r="U375" s="29"/>
      <c r="V375" s="29"/>
      <c r="W375" s="29"/>
      <c r="X375" s="29"/>
      <c r="Y375" s="29"/>
      <c r="Z375" s="29"/>
      <c r="AA375" s="29"/>
      <c r="AB375" s="29"/>
      <c r="AC375" s="29"/>
      <c r="AD375" s="29"/>
      <c r="AE375" s="29"/>
      <c r="AT375" s="17" t="s">
        <v>114</v>
      </c>
      <c r="AU375" s="17" t="s">
        <v>78</v>
      </c>
    </row>
    <row r="376" spans="1:47" s="2" customFormat="1" ht="12">
      <c r="A376" s="29"/>
      <c r="B376" s="30"/>
      <c r="C376" s="29"/>
      <c r="D376" s="152" t="s">
        <v>148</v>
      </c>
      <c r="E376" s="29"/>
      <c r="F376" s="153" t="s">
        <v>664</v>
      </c>
      <c r="G376" s="29"/>
      <c r="H376" s="29"/>
      <c r="I376" s="29"/>
      <c r="J376" s="29"/>
      <c r="K376" s="29"/>
      <c r="L376" s="30"/>
      <c r="M376" s="134"/>
      <c r="N376" s="135"/>
      <c r="O376" s="54"/>
      <c r="P376" s="54"/>
      <c r="Q376" s="54"/>
      <c r="R376" s="54"/>
      <c r="S376" s="54"/>
      <c r="T376" s="55"/>
      <c r="U376" s="29"/>
      <c r="V376" s="29"/>
      <c r="W376" s="29"/>
      <c r="X376" s="29"/>
      <c r="Y376" s="29"/>
      <c r="Z376" s="29"/>
      <c r="AA376" s="29"/>
      <c r="AB376" s="29"/>
      <c r="AC376" s="29"/>
      <c r="AD376" s="29"/>
      <c r="AE376" s="29"/>
      <c r="AT376" s="17" t="s">
        <v>148</v>
      </c>
      <c r="AU376" s="17" t="s">
        <v>78</v>
      </c>
    </row>
    <row r="377" spans="2:63" s="10" customFormat="1" ht="22.9" customHeight="1">
      <c r="B377" s="108"/>
      <c r="D377" s="109" t="s">
        <v>68</v>
      </c>
      <c r="E377" s="150" t="s">
        <v>665</v>
      </c>
      <c r="F377" s="150" t="s">
        <v>666</v>
      </c>
      <c r="J377" s="151">
        <f>BK377</f>
        <v>0</v>
      </c>
      <c r="L377" s="108"/>
      <c r="M377" s="112"/>
      <c r="N377" s="113"/>
      <c r="O377" s="113"/>
      <c r="P377" s="114">
        <f>SUM(P378:P387)</f>
        <v>80.53476500000001</v>
      </c>
      <c r="Q377" s="113"/>
      <c r="R377" s="114">
        <f>SUM(R378:R387)</f>
        <v>0</v>
      </c>
      <c r="S377" s="113"/>
      <c r="T377" s="115">
        <f>SUM(T378:T387)</f>
        <v>0</v>
      </c>
      <c r="AR377" s="109" t="s">
        <v>76</v>
      </c>
      <c r="AT377" s="116" t="s">
        <v>68</v>
      </c>
      <c r="AU377" s="116" t="s">
        <v>76</v>
      </c>
      <c r="AY377" s="109" t="s">
        <v>108</v>
      </c>
      <c r="BK377" s="117">
        <f>SUM(BK378:BK387)</f>
        <v>0</v>
      </c>
    </row>
    <row r="378" spans="1:65" s="2" customFormat="1" ht="16.5" customHeight="1">
      <c r="A378" s="29"/>
      <c r="B378" s="118"/>
      <c r="C378" s="119" t="s">
        <v>667</v>
      </c>
      <c r="D378" s="119" t="s">
        <v>109</v>
      </c>
      <c r="E378" s="120" t="s">
        <v>668</v>
      </c>
      <c r="F378" s="121" t="s">
        <v>669</v>
      </c>
      <c r="G378" s="122" t="s">
        <v>299</v>
      </c>
      <c r="H378" s="123">
        <v>180.977</v>
      </c>
      <c r="I378" s="124"/>
      <c r="J378" s="124">
        <f>ROUND(I378*H378,2)</f>
        <v>0</v>
      </c>
      <c r="K378" s="125"/>
      <c r="L378" s="30"/>
      <c r="M378" s="126" t="s">
        <v>1</v>
      </c>
      <c r="N378" s="127" t="s">
        <v>34</v>
      </c>
      <c r="O378" s="128">
        <v>0.397</v>
      </c>
      <c r="P378" s="128">
        <f>O378*H378</f>
        <v>71.847869</v>
      </c>
      <c r="Q378" s="128">
        <v>0</v>
      </c>
      <c r="R378" s="128">
        <f>Q378*H378</f>
        <v>0</v>
      </c>
      <c r="S378" s="128">
        <v>0</v>
      </c>
      <c r="T378" s="129">
        <f>S378*H378</f>
        <v>0</v>
      </c>
      <c r="U378" s="29"/>
      <c r="V378" s="29"/>
      <c r="W378" s="29"/>
      <c r="X378" s="29"/>
      <c r="Y378" s="29"/>
      <c r="Z378" s="29"/>
      <c r="AA378" s="29"/>
      <c r="AB378" s="29"/>
      <c r="AC378" s="29"/>
      <c r="AD378" s="29"/>
      <c r="AE378" s="29"/>
      <c r="AR378" s="130" t="s">
        <v>122</v>
      </c>
      <c r="AT378" s="130" t="s">
        <v>109</v>
      </c>
      <c r="AU378" s="130" t="s">
        <v>78</v>
      </c>
      <c r="AY378" s="17" t="s">
        <v>108</v>
      </c>
      <c r="BE378" s="131">
        <f>IF(N378="základní",J378,0)</f>
        <v>0</v>
      </c>
      <c r="BF378" s="131">
        <f>IF(N378="snížená",J378,0)</f>
        <v>0</v>
      </c>
      <c r="BG378" s="131">
        <f>IF(N378="zákl. přenesená",J378,0)</f>
        <v>0</v>
      </c>
      <c r="BH378" s="131">
        <f>IF(N378="sníž. přenesená",J378,0)</f>
        <v>0</v>
      </c>
      <c r="BI378" s="131">
        <f>IF(N378="nulová",J378,0)</f>
        <v>0</v>
      </c>
      <c r="BJ378" s="17" t="s">
        <v>76</v>
      </c>
      <c r="BK378" s="131">
        <f>ROUND(I378*H378,2)</f>
        <v>0</v>
      </c>
      <c r="BL378" s="17" t="s">
        <v>122</v>
      </c>
      <c r="BM378" s="130" t="s">
        <v>670</v>
      </c>
    </row>
    <row r="379" spans="1:47" s="2" customFormat="1" ht="12">
      <c r="A379" s="29"/>
      <c r="B379" s="30"/>
      <c r="C379" s="29"/>
      <c r="D379" s="132" t="s">
        <v>114</v>
      </c>
      <c r="E379" s="29"/>
      <c r="F379" s="133" t="s">
        <v>671</v>
      </c>
      <c r="G379" s="29"/>
      <c r="H379" s="29"/>
      <c r="I379" s="29"/>
      <c r="J379" s="29"/>
      <c r="K379" s="29"/>
      <c r="L379" s="30"/>
      <c r="M379" s="134"/>
      <c r="N379" s="135"/>
      <c r="O379" s="54"/>
      <c r="P379" s="54"/>
      <c r="Q379" s="54"/>
      <c r="R379" s="54"/>
      <c r="S379" s="54"/>
      <c r="T379" s="55"/>
      <c r="U379" s="29"/>
      <c r="V379" s="29"/>
      <c r="W379" s="29"/>
      <c r="X379" s="29"/>
      <c r="Y379" s="29"/>
      <c r="Z379" s="29"/>
      <c r="AA379" s="29"/>
      <c r="AB379" s="29"/>
      <c r="AC379" s="29"/>
      <c r="AD379" s="29"/>
      <c r="AE379" s="29"/>
      <c r="AT379" s="17" t="s">
        <v>114</v>
      </c>
      <c r="AU379" s="17" t="s">
        <v>78</v>
      </c>
    </row>
    <row r="380" spans="1:47" s="2" customFormat="1" ht="12">
      <c r="A380" s="29"/>
      <c r="B380" s="30"/>
      <c r="C380" s="29"/>
      <c r="D380" s="152" t="s">
        <v>148</v>
      </c>
      <c r="E380" s="29"/>
      <c r="F380" s="153" t="s">
        <v>672</v>
      </c>
      <c r="G380" s="29"/>
      <c r="H380" s="29"/>
      <c r="I380" s="29"/>
      <c r="J380" s="29"/>
      <c r="K380" s="29"/>
      <c r="L380" s="30"/>
      <c r="M380" s="134"/>
      <c r="N380" s="135"/>
      <c r="O380" s="54"/>
      <c r="P380" s="54"/>
      <c r="Q380" s="54"/>
      <c r="R380" s="54"/>
      <c r="S380" s="54"/>
      <c r="T380" s="55"/>
      <c r="U380" s="29"/>
      <c r="V380" s="29"/>
      <c r="W380" s="29"/>
      <c r="X380" s="29"/>
      <c r="Y380" s="29"/>
      <c r="Z380" s="29"/>
      <c r="AA380" s="29"/>
      <c r="AB380" s="29"/>
      <c r="AC380" s="29"/>
      <c r="AD380" s="29"/>
      <c r="AE380" s="29"/>
      <c r="AT380" s="17" t="s">
        <v>148</v>
      </c>
      <c r="AU380" s="17" t="s">
        <v>78</v>
      </c>
    </row>
    <row r="381" spans="1:65" s="2" customFormat="1" ht="21.75" customHeight="1">
      <c r="A381" s="29"/>
      <c r="B381" s="118"/>
      <c r="C381" s="119" t="s">
        <v>673</v>
      </c>
      <c r="D381" s="119" t="s">
        <v>109</v>
      </c>
      <c r="E381" s="120" t="s">
        <v>674</v>
      </c>
      <c r="F381" s="121" t="s">
        <v>675</v>
      </c>
      <c r="G381" s="122" t="s">
        <v>299</v>
      </c>
      <c r="H381" s="123">
        <v>180.977</v>
      </c>
      <c r="I381" s="124"/>
      <c r="J381" s="124">
        <f>ROUND(I381*H381,2)</f>
        <v>0</v>
      </c>
      <c r="K381" s="125"/>
      <c r="L381" s="30"/>
      <c r="M381" s="126" t="s">
        <v>1</v>
      </c>
      <c r="N381" s="127" t="s">
        <v>34</v>
      </c>
      <c r="O381" s="128">
        <v>0.018</v>
      </c>
      <c r="P381" s="128">
        <f>O381*H381</f>
        <v>3.257586</v>
      </c>
      <c r="Q381" s="128">
        <v>0</v>
      </c>
      <c r="R381" s="128">
        <f>Q381*H381</f>
        <v>0</v>
      </c>
      <c r="S381" s="128">
        <v>0</v>
      </c>
      <c r="T381" s="129">
        <f>S381*H381</f>
        <v>0</v>
      </c>
      <c r="U381" s="29"/>
      <c r="V381" s="29"/>
      <c r="W381" s="29"/>
      <c r="X381" s="29"/>
      <c r="Y381" s="29"/>
      <c r="Z381" s="29"/>
      <c r="AA381" s="29"/>
      <c r="AB381" s="29"/>
      <c r="AC381" s="29"/>
      <c r="AD381" s="29"/>
      <c r="AE381" s="29"/>
      <c r="AR381" s="130" t="s">
        <v>122</v>
      </c>
      <c r="AT381" s="130" t="s">
        <v>109</v>
      </c>
      <c r="AU381" s="130" t="s">
        <v>78</v>
      </c>
      <c r="AY381" s="17" t="s">
        <v>108</v>
      </c>
      <c r="BE381" s="131">
        <f>IF(N381="základní",J381,0)</f>
        <v>0</v>
      </c>
      <c r="BF381" s="131">
        <f>IF(N381="snížená",J381,0)</f>
        <v>0</v>
      </c>
      <c r="BG381" s="131">
        <f>IF(N381="zákl. přenesená",J381,0)</f>
        <v>0</v>
      </c>
      <c r="BH381" s="131">
        <f>IF(N381="sníž. přenesená",J381,0)</f>
        <v>0</v>
      </c>
      <c r="BI381" s="131">
        <f>IF(N381="nulová",J381,0)</f>
        <v>0</v>
      </c>
      <c r="BJ381" s="17" t="s">
        <v>76</v>
      </c>
      <c r="BK381" s="131">
        <f>ROUND(I381*H381,2)</f>
        <v>0</v>
      </c>
      <c r="BL381" s="17" t="s">
        <v>122</v>
      </c>
      <c r="BM381" s="130" t="s">
        <v>676</v>
      </c>
    </row>
    <row r="382" spans="1:47" s="2" customFormat="1" ht="19.5">
      <c r="A382" s="29"/>
      <c r="B382" s="30"/>
      <c r="C382" s="29"/>
      <c r="D382" s="132" t="s">
        <v>114</v>
      </c>
      <c r="E382" s="29"/>
      <c r="F382" s="133" t="s">
        <v>677</v>
      </c>
      <c r="G382" s="29"/>
      <c r="H382" s="29"/>
      <c r="I382" s="29"/>
      <c r="J382" s="29"/>
      <c r="K382" s="29"/>
      <c r="L382" s="30"/>
      <c r="M382" s="134"/>
      <c r="N382" s="135"/>
      <c r="O382" s="54"/>
      <c r="P382" s="54"/>
      <c r="Q382" s="54"/>
      <c r="R382" s="54"/>
      <c r="S382" s="54"/>
      <c r="T382" s="55"/>
      <c r="U382" s="29"/>
      <c r="V382" s="29"/>
      <c r="W382" s="29"/>
      <c r="X382" s="29"/>
      <c r="Y382" s="29"/>
      <c r="Z382" s="29"/>
      <c r="AA382" s="29"/>
      <c r="AB382" s="29"/>
      <c r="AC382" s="29"/>
      <c r="AD382" s="29"/>
      <c r="AE382" s="29"/>
      <c r="AT382" s="17" t="s">
        <v>114</v>
      </c>
      <c r="AU382" s="17" t="s">
        <v>78</v>
      </c>
    </row>
    <row r="383" spans="1:47" s="2" customFormat="1" ht="12">
      <c r="A383" s="29"/>
      <c r="B383" s="30"/>
      <c r="C383" s="29"/>
      <c r="D383" s="152" t="s">
        <v>148</v>
      </c>
      <c r="E383" s="29"/>
      <c r="F383" s="153" t="s">
        <v>678</v>
      </c>
      <c r="G383" s="29"/>
      <c r="H383" s="29"/>
      <c r="I383" s="29"/>
      <c r="J383" s="29"/>
      <c r="K383" s="29"/>
      <c r="L383" s="30"/>
      <c r="M383" s="134"/>
      <c r="N383" s="135"/>
      <c r="O383" s="54"/>
      <c r="P383" s="54"/>
      <c r="Q383" s="54"/>
      <c r="R383" s="54"/>
      <c r="S383" s="54"/>
      <c r="T383" s="55"/>
      <c r="U383" s="29"/>
      <c r="V383" s="29"/>
      <c r="W383" s="29"/>
      <c r="X383" s="29"/>
      <c r="Y383" s="29"/>
      <c r="Z383" s="29"/>
      <c r="AA383" s="29"/>
      <c r="AB383" s="29"/>
      <c r="AC383" s="29"/>
      <c r="AD383" s="29"/>
      <c r="AE383" s="29"/>
      <c r="AT383" s="17" t="s">
        <v>148</v>
      </c>
      <c r="AU383" s="17" t="s">
        <v>78</v>
      </c>
    </row>
    <row r="384" spans="1:65" s="2" customFormat="1" ht="21.75" customHeight="1">
      <c r="A384" s="29"/>
      <c r="B384" s="118"/>
      <c r="C384" s="119" t="s">
        <v>679</v>
      </c>
      <c r="D384" s="119" t="s">
        <v>109</v>
      </c>
      <c r="E384" s="120" t="s">
        <v>680</v>
      </c>
      <c r="F384" s="121" t="s">
        <v>681</v>
      </c>
      <c r="G384" s="122" t="s">
        <v>299</v>
      </c>
      <c r="H384" s="123">
        <v>361.954</v>
      </c>
      <c r="I384" s="124"/>
      <c r="J384" s="124">
        <f>ROUND(I384*H384,2)</f>
        <v>0</v>
      </c>
      <c r="K384" s="125"/>
      <c r="L384" s="30"/>
      <c r="M384" s="126" t="s">
        <v>1</v>
      </c>
      <c r="N384" s="127" t="s">
        <v>34</v>
      </c>
      <c r="O384" s="128">
        <v>0.015</v>
      </c>
      <c r="P384" s="128">
        <f>O384*H384</f>
        <v>5.42931</v>
      </c>
      <c r="Q384" s="128">
        <v>0</v>
      </c>
      <c r="R384" s="128">
        <f>Q384*H384</f>
        <v>0</v>
      </c>
      <c r="S384" s="128">
        <v>0</v>
      </c>
      <c r="T384" s="129">
        <f>S384*H384</f>
        <v>0</v>
      </c>
      <c r="U384" s="29"/>
      <c r="V384" s="29"/>
      <c r="W384" s="29"/>
      <c r="X384" s="29"/>
      <c r="Y384" s="29"/>
      <c r="Z384" s="29"/>
      <c r="AA384" s="29"/>
      <c r="AB384" s="29"/>
      <c r="AC384" s="29"/>
      <c r="AD384" s="29"/>
      <c r="AE384" s="29"/>
      <c r="AR384" s="130" t="s">
        <v>122</v>
      </c>
      <c r="AT384" s="130" t="s">
        <v>109</v>
      </c>
      <c r="AU384" s="130" t="s">
        <v>78</v>
      </c>
      <c r="AY384" s="17" t="s">
        <v>108</v>
      </c>
      <c r="BE384" s="131">
        <f>IF(N384="základní",J384,0)</f>
        <v>0</v>
      </c>
      <c r="BF384" s="131">
        <f>IF(N384="snížená",J384,0)</f>
        <v>0</v>
      </c>
      <c r="BG384" s="131">
        <f>IF(N384="zákl. přenesená",J384,0)</f>
        <v>0</v>
      </c>
      <c r="BH384" s="131">
        <f>IF(N384="sníž. přenesená",J384,0)</f>
        <v>0</v>
      </c>
      <c r="BI384" s="131">
        <f>IF(N384="nulová",J384,0)</f>
        <v>0</v>
      </c>
      <c r="BJ384" s="17" t="s">
        <v>76</v>
      </c>
      <c r="BK384" s="131">
        <f>ROUND(I384*H384,2)</f>
        <v>0</v>
      </c>
      <c r="BL384" s="17" t="s">
        <v>122</v>
      </c>
      <c r="BM384" s="130" t="s">
        <v>682</v>
      </c>
    </row>
    <row r="385" spans="1:47" s="2" customFormat="1" ht="19.5">
      <c r="A385" s="29"/>
      <c r="B385" s="30"/>
      <c r="C385" s="29"/>
      <c r="D385" s="132" t="s">
        <v>114</v>
      </c>
      <c r="E385" s="29"/>
      <c r="F385" s="133" t="s">
        <v>683</v>
      </c>
      <c r="G385" s="29"/>
      <c r="H385" s="29"/>
      <c r="I385" s="29"/>
      <c r="J385" s="29"/>
      <c r="K385" s="29"/>
      <c r="L385" s="30"/>
      <c r="M385" s="134"/>
      <c r="N385" s="135"/>
      <c r="O385" s="54"/>
      <c r="P385" s="54"/>
      <c r="Q385" s="54"/>
      <c r="R385" s="54"/>
      <c r="S385" s="54"/>
      <c r="T385" s="55"/>
      <c r="U385" s="29"/>
      <c r="V385" s="29"/>
      <c r="W385" s="29"/>
      <c r="X385" s="29"/>
      <c r="Y385" s="29"/>
      <c r="Z385" s="29"/>
      <c r="AA385" s="29"/>
      <c r="AB385" s="29"/>
      <c r="AC385" s="29"/>
      <c r="AD385" s="29"/>
      <c r="AE385" s="29"/>
      <c r="AT385" s="17" t="s">
        <v>114</v>
      </c>
      <c r="AU385" s="17" t="s">
        <v>78</v>
      </c>
    </row>
    <row r="386" spans="1:47" s="2" customFormat="1" ht="12">
      <c r="A386" s="29"/>
      <c r="B386" s="30"/>
      <c r="C386" s="29"/>
      <c r="D386" s="152" t="s">
        <v>148</v>
      </c>
      <c r="E386" s="29"/>
      <c r="F386" s="153" t="s">
        <v>684</v>
      </c>
      <c r="G386" s="29"/>
      <c r="H386" s="29"/>
      <c r="I386" s="29"/>
      <c r="J386" s="29"/>
      <c r="K386" s="29"/>
      <c r="L386" s="30"/>
      <c r="M386" s="134"/>
      <c r="N386" s="135"/>
      <c r="O386" s="54"/>
      <c r="P386" s="54"/>
      <c r="Q386" s="54"/>
      <c r="R386" s="54"/>
      <c r="S386" s="54"/>
      <c r="T386" s="55"/>
      <c r="U386" s="29"/>
      <c r="V386" s="29"/>
      <c r="W386" s="29"/>
      <c r="X386" s="29"/>
      <c r="Y386" s="29"/>
      <c r="Z386" s="29"/>
      <c r="AA386" s="29"/>
      <c r="AB386" s="29"/>
      <c r="AC386" s="29"/>
      <c r="AD386" s="29"/>
      <c r="AE386" s="29"/>
      <c r="AT386" s="17" t="s">
        <v>148</v>
      </c>
      <c r="AU386" s="17" t="s">
        <v>78</v>
      </c>
    </row>
    <row r="387" spans="2:51" s="12" customFormat="1" ht="12">
      <c r="B387" s="154"/>
      <c r="D387" s="132" t="s">
        <v>150</v>
      </c>
      <c r="F387" s="156" t="s">
        <v>685</v>
      </c>
      <c r="H387" s="157">
        <v>361.954</v>
      </c>
      <c r="L387" s="154"/>
      <c r="M387" s="175"/>
      <c r="N387" s="176"/>
      <c r="O387" s="176"/>
      <c r="P387" s="176"/>
      <c r="Q387" s="176"/>
      <c r="R387" s="176"/>
      <c r="S387" s="176"/>
      <c r="T387" s="177"/>
      <c r="AT387" s="155" t="s">
        <v>150</v>
      </c>
      <c r="AU387" s="155" t="s">
        <v>78</v>
      </c>
      <c r="AV387" s="12" t="s">
        <v>78</v>
      </c>
      <c r="AW387" s="12" t="s">
        <v>3</v>
      </c>
      <c r="AX387" s="12" t="s">
        <v>76</v>
      </c>
      <c r="AY387" s="155" t="s">
        <v>108</v>
      </c>
    </row>
    <row r="388" spans="1:31" s="2" customFormat="1" ht="6.95" customHeight="1">
      <c r="A388" s="29"/>
      <c r="B388" s="43"/>
      <c r="C388" s="44"/>
      <c r="D388" s="44"/>
      <c r="E388" s="44"/>
      <c r="F388" s="44"/>
      <c r="G388" s="44"/>
      <c r="H388" s="44"/>
      <c r="I388" s="44"/>
      <c r="J388" s="44"/>
      <c r="K388" s="44"/>
      <c r="L388" s="30"/>
      <c r="M388" s="29"/>
      <c r="O388" s="29"/>
      <c r="P388" s="29"/>
      <c r="Q388" s="29"/>
      <c r="R388" s="29"/>
      <c r="S388" s="29"/>
      <c r="T388" s="29"/>
      <c r="U388" s="29"/>
      <c r="V388" s="29"/>
      <c r="W388" s="29"/>
      <c r="X388" s="29"/>
      <c r="Y388" s="29"/>
      <c r="Z388" s="29"/>
      <c r="AA388" s="29"/>
      <c r="AB388" s="29"/>
      <c r="AC388" s="29"/>
      <c r="AD388" s="29"/>
      <c r="AE388" s="29"/>
    </row>
  </sheetData>
  <autoFilter ref="C44:K387"/>
  <mergeCells count="4">
    <mergeCell ref="E7:H7"/>
    <mergeCell ref="E35:H35"/>
    <mergeCell ref="E37:H37"/>
    <mergeCell ref="E5:H5"/>
  </mergeCells>
  <hyperlinks>
    <hyperlink ref="F50" r:id="rId1" display="https://podminky.urs.cz/item/CS_URS_2021_01/113106123"/>
    <hyperlink ref="F54" r:id="rId2" display="https://podminky.urs.cz/item/CS_URS_2022_01/113106171"/>
    <hyperlink ref="F58" r:id="rId3" display="https://podminky.urs.cz/item/CS_URS_2021_01/113107143"/>
    <hyperlink ref="F62" r:id="rId4" display="https://podminky.urs.cz/item/CS_URS_2021_01/113107312"/>
    <hyperlink ref="F66" r:id="rId5" display="https://podminky.urs.cz/item/CS_URS_2021_01/113107323"/>
    <hyperlink ref="F72" r:id="rId6" display="https://podminky.urs.cz/item/CS_URS_2022_01/113202111"/>
    <hyperlink ref="F83" r:id="rId7" display="https://podminky.urs.cz/item/CS_URS_2021_01/121103111"/>
    <hyperlink ref="F87" r:id="rId8" display="https://podminky.urs.cz/item/CS_URS_2021_01/122211101"/>
    <hyperlink ref="F93" r:id="rId9" display="https://podminky.urs.cz/item/CS_URS_2021_01/122251103"/>
    <hyperlink ref="F99" r:id="rId10" display="https://podminky.urs.cz/item/CS_URS_2021_01/132212111"/>
    <hyperlink ref="F111" r:id="rId11" display="https://podminky.urs.cz/item/CS_URS_2021_01/133212011"/>
    <hyperlink ref="F115" r:id="rId12" display="https://podminky.urs.cz/item/CS_URS_2021_01/151101101"/>
    <hyperlink ref="F126" r:id="rId13" display="https://podminky.urs.cz/item/CS_URS_2021_01/151101111"/>
    <hyperlink ref="F129" r:id="rId14" display="https://podminky.urs.cz/item/CS_URS_2021_01/162351103"/>
    <hyperlink ref="F135" r:id="rId15" display="https://podminky.urs.cz/item/CS_URS_2022_01/162751117"/>
    <hyperlink ref="F139" r:id="rId16" display="https://podminky.urs.cz/item/CS_URS_2021_01/162751119"/>
    <hyperlink ref="F143" r:id="rId17" display="https://podminky.urs.cz/item/CS_URS_2022_01/167151101"/>
    <hyperlink ref="F152" r:id="rId18" display="https://podminky.urs.cz/item/CS_URS_2021_01/171151112"/>
    <hyperlink ref="F158" r:id="rId19" display="https://podminky.urs.cz/item/CS_URS_2021_01/171201231"/>
    <hyperlink ref="F177" r:id="rId20" display="https://podminky.urs.cz/item/CS_URS_2022_01/175151101"/>
    <hyperlink ref="F207" r:id="rId21" display="https://podminky.urs.cz/item/CS_URS_2021_01/213141111"/>
    <hyperlink ref="F218" r:id="rId22" display="https://podminky.urs.cz/item/CS_URS_2021_01/564871111"/>
    <hyperlink ref="F222" r:id="rId23" display="https://podminky.urs.cz/item/CS_URS_2021_01/564871116"/>
    <hyperlink ref="F228" r:id="rId24" display="https://podminky.urs.cz/item/CS_URS_2022_01/596211110"/>
    <hyperlink ref="F244" r:id="rId25" display="https://podminky.urs.cz/item/CS_URS_2022_01/596211114"/>
    <hyperlink ref="F248" r:id="rId26" display="https://podminky.urs.cz/item/CS_URS_2022_01/596212210"/>
    <hyperlink ref="F260" r:id="rId27" display="https://podminky.urs.cz/item/CS_URS_2022_01/596212214"/>
    <hyperlink ref="F264" r:id="rId28" display="https://podminky.urs.cz/item/CS_URS_2021_01/871315231"/>
    <hyperlink ref="F268" r:id="rId29" display="https://podminky.urs.cz/item/CS_URS_2021_01/451573111"/>
    <hyperlink ref="F272" r:id="rId30" display="https://podminky.urs.cz/item/CS_URS_2021_01/895941311"/>
    <hyperlink ref="F297" r:id="rId31" display="https://podminky.urs.cz/item/CS_URS_2021_01/914111121"/>
    <hyperlink ref="F300" r:id="rId32" display="https://podminky.urs.cz/item/CS_URS_2021_01/914511111"/>
    <hyperlink ref="F305" r:id="rId33" display="https://podminky.urs.cz/item/CS_URS_2022_01/916131213"/>
    <hyperlink ref="F319" r:id="rId34" display="https://podminky.urs.cz/item/CS_URS_2022_01/916132113"/>
    <hyperlink ref="F326" r:id="rId35" display="https://podminky.urs.cz/item/CS_URS_2022_01/916231213"/>
    <hyperlink ref="F336" r:id="rId36" display="https://podminky.urs.cz/item/CS_URS_2022_01/916991121"/>
    <hyperlink ref="F340" r:id="rId37" display="https://podminky.urs.cz/item/CS_URS_2021_01/919735113"/>
    <hyperlink ref="F344" r:id="rId38" display="https://podminky.urs.cz/item/CS_URS_2021_01/966006211"/>
    <hyperlink ref="F347" r:id="rId39" display="https://podminky.urs.cz/item/CS_URS_2021_01/966006221"/>
    <hyperlink ref="F351" r:id="rId40" display="https://podminky.urs.cz/item/CS_URS_2022_01/997221551"/>
    <hyperlink ref="F355" r:id="rId41" display="https://podminky.urs.cz/item/CS_URS_2022_01/997221559"/>
    <hyperlink ref="F359" r:id="rId42" display="https://podminky.urs.cz/item/CS_URS_2022_01/997221561"/>
    <hyperlink ref="F363" r:id="rId43" display="https://podminky.urs.cz/item/CS_URS_2022_01/997221569"/>
    <hyperlink ref="F367" r:id="rId44" display="https://podminky.urs.cz/item/CS_URS_2022_01/997221611"/>
    <hyperlink ref="F373" r:id="rId45" display="https://podminky.urs.cz/item/CS_URS_2022_01/997221861"/>
    <hyperlink ref="F376" r:id="rId46" display="https://podminky.urs.cz/item/CS_URS_2022_01/997221875"/>
    <hyperlink ref="F380" r:id="rId47" display="https://podminky.urs.cz/item/CS_URS_2021_01/998223011"/>
    <hyperlink ref="F383" r:id="rId48" display="https://podminky.urs.cz/item/CS_URS_2021_01/998223094"/>
    <hyperlink ref="F386" r:id="rId49" display="https://podminky.urs.cz/item/CS_URS_2021_01/998223095"/>
  </hyperlinks>
  <printOptions/>
  <pageMargins left="0.3937007874015748" right="0.3937007874015748" top="0.3937007874015748" bottom="0.3937007874015748" header="0" footer="0"/>
  <pageSetup blackAndWhite="1" fitToHeight="100" horizontalDpi="600" verticalDpi="600" orientation="landscape" paperSize="9" scale="86" r:id="rId50"/>
  <headerFooter>
    <oddFooter>&amp;CStrana &amp;P z &amp;N</oddFooter>
  </headerFooter>
  <rowBreaks count="8" manualBreakCount="8">
    <brk id="69" max="16383" man="1"/>
    <brk id="112" max="16383" man="1"/>
    <brk id="155" max="16383" man="1"/>
    <brk id="196" max="16383" man="1"/>
    <brk id="235" max="16383" man="1"/>
    <brk id="274" max="16383" man="1"/>
    <brk id="315" max="16383" man="1"/>
    <brk id="36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89"/>
  <sheetViews>
    <sheetView showGridLines="0" showZeros="0" view="pageBreakPreview" zoomScale="115" zoomScaleSheetLayoutView="115" workbookViewId="0" topLeftCell="A85">
      <selection activeCell="I59" sqref="I59"/>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spans="1:31" s="2" customFormat="1" ht="6.95" customHeight="1" hidden="1">
      <c r="A1" s="29"/>
      <c r="B1" s="45"/>
      <c r="C1" s="46"/>
      <c r="D1" s="46"/>
      <c r="E1" s="46"/>
      <c r="F1" s="46"/>
      <c r="G1" s="46"/>
      <c r="H1" s="46"/>
      <c r="I1" s="46"/>
      <c r="J1" s="46"/>
      <c r="K1" s="46"/>
      <c r="L1" s="38"/>
      <c r="S1" s="29"/>
      <c r="T1" s="29"/>
      <c r="U1" s="29"/>
      <c r="V1" s="29"/>
      <c r="W1" s="29"/>
      <c r="X1" s="29"/>
      <c r="Y1" s="29"/>
      <c r="Z1" s="29"/>
      <c r="AA1" s="29"/>
      <c r="AB1" s="29"/>
      <c r="AC1" s="29"/>
      <c r="AD1" s="29"/>
      <c r="AE1" s="29"/>
    </row>
    <row r="2" spans="1:31" s="2" customFormat="1" ht="24.95" customHeight="1" hidden="1">
      <c r="A2" s="29"/>
      <c r="B2" s="30"/>
      <c r="C2" s="21" t="s">
        <v>87</v>
      </c>
      <c r="D2" s="29"/>
      <c r="E2" s="29"/>
      <c r="F2" s="29"/>
      <c r="G2" s="29"/>
      <c r="H2" s="29"/>
      <c r="I2" s="29"/>
      <c r="J2" s="29"/>
      <c r="K2" s="29"/>
      <c r="L2" s="38"/>
      <c r="S2" s="29"/>
      <c r="T2" s="29"/>
      <c r="U2" s="29"/>
      <c r="V2" s="29"/>
      <c r="W2" s="29"/>
      <c r="X2" s="29"/>
      <c r="Y2" s="29"/>
      <c r="Z2" s="29"/>
      <c r="AA2" s="29"/>
      <c r="AB2" s="29"/>
      <c r="AC2" s="29"/>
      <c r="AD2" s="29"/>
      <c r="AE2" s="29"/>
    </row>
    <row r="3" spans="1:31" s="2" customFormat="1" ht="6.95" customHeight="1" hidden="1">
      <c r="A3" s="29"/>
      <c r="B3" s="30"/>
      <c r="C3" s="29"/>
      <c r="D3" s="29"/>
      <c r="E3" s="29"/>
      <c r="F3" s="29"/>
      <c r="G3" s="29"/>
      <c r="H3" s="29"/>
      <c r="I3" s="29"/>
      <c r="J3" s="29"/>
      <c r="K3" s="29"/>
      <c r="L3" s="38"/>
      <c r="S3" s="29"/>
      <c r="T3" s="29"/>
      <c r="U3" s="29"/>
      <c r="V3" s="29"/>
      <c r="W3" s="29"/>
      <c r="X3" s="29"/>
      <c r="Y3" s="29"/>
      <c r="Z3" s="29"/>
      <c r="AA3" s="29"/>
      <c r="AB3" s="29"/>
      <c r="AC3" s="29"/>
      <c r="AD3" s="29"/>
      <c r="AE3" s="29"/>
    </row>
    <row r="4" spans="1:31" s="2" customFormat="1" ht="12" customHeight="1" hidden="1">
      <c r="A4" s="29"/>
      <c r="B4" s="30"/>
      <c r="C4" s="26" t="s">
        <v>14</v>
      </c>
      <c r="D4" s="29"/>
      <c r="E4" s="29"/>
      <c r="F4" s="29"/>
      <c r="G4" s="29"/>
      <c r="H4" s="29"/>
      <c r="I4" s="29"/>
      <c r="J4" s="29"/>
      <c r="K4" s="29"/>
      <c r="L4" s="38"/>
      <c r="S4" s="29"/>
      <c r="T4" s="29"/>
      <c r="U4" s="29"/>
      <c r="V4" s="29"/>
      <c r="W4" s="29"/>
      <c r="X4" s="29"/>
      <c r="Y4" s="29"/>
      <c r="Z4" s="29"/>
      <c r="AA4" s="29"/>
      <c r="AB4" s="29"/>
      <c r="AC4" s="29"/>
      <c r="AD4" s="29"/>
      <c r="AE4" s="29"/>
    </row>
    <row r="5" spans="1:31" s="2" customFormat="1" ht="16.5" customHeight="1" hidden="1">
      <c r="A5" s="29"/>
      <c r="B5" s="30"/>
      <c r="C5" s="29"/>
      <c r="D5" s="29"/>
      <c r="E5" s="221" t="e">
        <f>#REF!</f>
        <v>#REF!</v>
      </c>
      <c r="F5" s="222"/>
      <c r="G5" s="222"/>
      <c r="H5" s="222"/>
      <c r="I5" s="29"/>
      <c r="J5" s="29"/>
      <c r="K5" s="29"/>
      <c r="L5" s="38"/>
      <c r="S5" s="29"/>
      <c r="T5" s="29"/>
      <c r="U5" s="29"/>
      <c r="V5" s="29"/>
      <c r="W5" s="29"/>
      <c r="X5" s="29"/>
      <c r="Y5" s="29"/>
      <c r="Z5" s="29"/>
      <c r="AA5" s="29"/>
      <c r="AB5" s="29"/>
      <c r="AC5" s="29"/>
      <c r="AD5" s="29"/>
      <c r="AE5" s="29"/>
    </row>
    <row r="6" spans="1:31" s="2" customFormat="1" ht="12" customHeight="1" hidden="1">
      <c r="A6" s="29"/>
      <c r="B6" s="30"/>
      <c r="C6" s="26" t="s">
        <v>85</v>
      </c>
      <c r="D6" s="29"/>
      <c r="E6" s="29"/>
      <c r="F6" s="29"/>
      <c r="G6" s="29"/>
      <c r="H6" s="29"/>
      <c r="I6" s="29"/>
      <c r="J6" s="29"/>
      <c r="K6" s="29"/>
      <c r="L6" s="38"/>
      <c r="S6" s="29"/>
      <c r="T6" s="29"/>
      <c r="U6" s="29"/>
      <c r="V6" s="29"/>
      <c r="W6" s="29"/>
      <c r="X6" s="29"/>
      <c r="Y6" s="29"/>
      <c r="Z6" s="29"/>
      <c r="AA6" s="29"/>
      <c r="AB6" s="29"/>
      <c r="AC6" s="29"/>
      <c r="AD6" s="29"/>
      <c r="AE6" s="29"/>
    </row>
    <row r="7" spans="1:31" s="2" customFormat="1" ht="16.5" customHeight="1" hidden="1">
      <c r="A7" s="29"/>
      <c r="B7" s="30"/>
      <c r="C7" s="29"/>
      <c r="D7" s="29"/>
      <c r="E7" s="191" t="e">
        <f>#REF!</f>
        <v>#REF!</v>
      </c>
      <c r="F7" s="220"/>
      <c r="G7" s="220"/>
      <c r="H7" s="220"/>
      <c r="I7" s="29"/>
      <c r="J7" s="29"/>
      <c r="K7" s="29"/>
      <c r="L7" s="38"/>
      <c r="S7" s="29"/>
      <c r="T7" s="29"/>
      <c r="U7" s="29"/>
      <c r="V7" s="29"/>
      <c r="W7" s="29"/>
      <c r="X7" s="29"/>
      <c r="Y7" s="29"/>
      <c r="Z7" s="29"/>
      <c r="AA7" s="29"/>
      <c r="AB7" s="29"/>
      <c r="AC7" s="29"/>
      <c r="AD7" s="29"/>
      <c r="AE7" s="29"/>
    </row>
    <row r="8" spans="1:31" s="2" customFormat="1" ht="6.95" customHeight="1" hidden="1">
      <c r="A8" s="29"/>
      <c r="B8" s="30"/>
      <c r="C8" s="29"/>
      <c r="D8" s="29"/>
      <c r="E8" s="29"/>
      <c r="F8" s="29"/>
      <c r="G8" s="29"/>
      <c r="H8" s="29"/>
      <c r="I8" s="29"/>
      <c r="J8" s="29"/>
      <c r="K8" s="29"/>
      <c r="L8" s="38"/>
      <c r="S8" s="29"/>
      <c r="T8" s="29"/>
      <c r="U8" s="29"/>
      <c r="V8" s="29"/>
      <c r="W8" s="29"/>
      <c r="X8" s="29"/>
      <c r="Y8" s="29"/>
      <c r="Z8" s="29"/>
      <c r="AA8" s="29"/>
      <c r="AB8" s="29"/>
      <c r="AC8" s="29"/>
      <c r="AD8" s="29"/>
      <c r="AE8" s="29"/>
    </row>
    <row r="9" spans="1:31" s="2" customFormat="1" ht="12" customHeight="1" hidden="1">
      <c r="A9" s="29"/>
      <c r="B9" s="30"/>
      <c r="C9" s="26" t="s">
        <v>18</v>
      </c>
      <c r="D9" s="29"/>
      <c r="E9" s="29"/>
      <c r="F9" s="24" t="e">
        <f>#REF!</f>
        <v>#REF!</v>
      </c>
      <c r="G9" s="29"/>
      <c r="H9" s="29"/>
      <c r="I9" s="26" t="s">
        <v>20</v>
      </c>
      <c r="J9" s="51" t="e">
        <f>IF(#REF!="","",#REF!)</f>
        <v>#REF!</v>
      </c>
      <c r="K9" s="29"/>
      <c r="L9" s="38"/>
      <c r="S9" s="29"/>
      <c r="T9" s="29"/>
      <c r="U9" s="29"/>
      <c r="V9" s="29"/>
      <c r="W9" s="29"/>
      <c r="X9" s="29"/>
      <c r="Y9" s="29"/>
      <c r="Z9" s="29"/>
      <c r="AA9" s="29"/>
      <c r="AB9" s="29"/>
      <c r="AC9" s="29"/>
      <c r="AD9" s="29"/>
      <c r="AE9" s="29"/>
    </row>
    <row r="10" spans="1:31" s="2" customFormat="1" ht="6.95" customHeight="1" hidden="1">
      <c r="A10" s="29"/>
      <c r="B10" s="30"/>
      <c r="C10" s="29"/>
      <c r="D10" s="29"/>
      <c r="E10" s="29"/>
      <c r="F10" s="29"/>
      <c r="G10" s="29"/>
      <c r="H10" s="29"/>
      <c r="I10" s="29"/>
      <c r="J10" s="29"/>
      <c r="K10" s="29"/>
      <c r="L10" s="38"/>
      <c r="S10" s="29"/>
      <c r="T10" s="29"/>
      <c r="U10" s="29"/>
      <c r="V10" s="29"/>
      <c r="W10" s="29"/>
      <c r="X10" s="29"/>
      <c r="Y10" s="29"/>
      <c r="Z10" s="29"/>
      <c r="AA10" s="29"/>
      <c r="AB10" s="29"/>
      <c r="AC10" s="29"/>
      <c r="AD10" s="29"/>
      <c r="AE10" s="29"/>
    </row>
    <row r="11" spans="1:31" s="2" customFormat="1" ht="15.2" customHeight="1" hidden="1">
      <c r="A11" s="29"/>
      <c r="B11" s="30"/>
      <c r="C11" s="26" t="s">
        <v>21</v>
      </c>
      <c r="D11" s="29"/>
      <c r="E11" s="29"/>
      <c r="F11" s="24" t="e">
        <f>#REF!</f>
        <v>#REF!</v>
      </c>
      <c r="G11" s="29"/>
      <c r="H11" s="29"/>
      <c r="I11" s="26" t="s">
        <v>25</v>
      </c>
      <c r="J11" s="27" t="e">
        <f>#REF!</f>
        <v>#REF!</v>
      </c>
      <c r="K11" s="29"/>
      <c r="L11" s="38"/>
      <c r="S11" s="29"/>
      <c r="T11" s="29"/>
      <c r="U11" s="29"/>
      <c r="V11" s="29"/>
      <c r="W11" s="29"/>
      <c r="X11" s="29"/>
      <c r="Y11" s="29"/>
      <c r="Z11" s="29"/>
      <c r="AA11" s="29"/>
      <c r="AB11" s="29"/>
      <c r="AC11" s="29"/>
      <c r="AD11" s="29"/>
      <c r="AE11" s="29"/>
    </row>
    <row r="12" spans="1:31" s="2" customFormat="1" ht="15.2" customHeight="1" hidden="1">
      <c r="A12" s="29"/>
      <c r="B12" s="30"/>
      <c r="C12" s="26" t="s">
        <v>24</v>
      </c>
      <c r="D12" s="29"/>
      <c r="E12" s="29"/>
      <c r="F12" s="24" t="e">
        <f>IF(#REF!="","",#REF!)</f>
        <v>#REF!</v>
      </c>
      <c r="G12" s="29"/>
      <c r="H12" s="29"/>
      <c r="I12" s="26" t="s">
        <v>27</v>
      </c>
      <c r="J12" s="27" t="e">
        <f>#REF!</f>
        <v>#REF!</v>
      </c>
      <c r="K12" s="29"/>
      <c r="L12" s="38"/>
      <c r="S12" s="29"/>
      <c r="T12" s="29"/>
      <c r="U12" s="29"/>
      <c r="V12" s="29"/>
      <c r="W12" s="29"/>
      <c r="X12" s="29"/>
      <c r="Y12" s="29"/>
      <c r="Z12" s="29"/>
      <c r="AA12" s="29"/>
      <c r="AB12" s="29"/>
      <c r="AC12" s="29"/>
      <c r="AD12" s="29"/>
      <c r="AE12" s="29"/>
    </row>
    <row r="13" spans="1:31" s="2" customFormat="1" ht="10.35" customHeight="1" hidden="1">
      <c r="A13" s="29"/>
      <c r="B13" s="30"/>
      <c r="C13" s="29"/>
      <c r="D13" s="29"/>
      <c r="E13" s="29"/>
      <c r="F13" s="29"/>
      <c r="G13" s="29"/>
      <c r="H13" s="29"/>
      <c r="I13" s="29"/>
      <c r="J13" s="29"/>
      <c r="K13" s="29"/>
      <c r="L13" s="38"/>
      <c r="S13" s="29"/>
      <c r="T13" s="29"/>
      <c r="U13" s="29"/>
      <c r="V13" s="29"/>
      <c r="W13" s="29"/>
      <c r="X13" s="29"/>
      <c r="Y13" s="29"/>
      <c r="Z13" s="29"/>
      <c r="AA13" s="29"/>
      <c r="AB13" s="29"/>
      <c r="AC13" s="29"/>
      <c r="AD13" s="29"/>
      <c r="AE13" s="29"/>
    </row>
    <row r="14" spans="1:31" s="2" customFormat="1" ht="29.25" customHeight="1" hidden="1">
      <c r="A14" s="29"/>
      <c r="B14" s="30"/>
      <c r="C14" s="90" t="s">
        <v>88</v>
      </c>
      <c r="D14" s="89"/>
      <c r="E14" s="89"/>
      <c r="F14" s="89"/>
      <c r="G14" s="89"/>
      <c r="H14" s="89"/>
      <c r="I14" s="89"/>
      <c r="J14" s="91" t="s">
        <v>89</v>
      </c>
      <c r="K14" s="89"/>
      <c r="L14" s="38"/>
      <c r="S14" s="29"/>
      <c r="T14" s="29"/>
      <c r="U14" s="29"/>
      <c r="V14" s="29"/>
      <c r="W14" s="29"/>
      <c r="X14" s="29"/>
      <c r="Y14" s="29"/>
      <c r="Z14" s="29"/>
      <c r="AA14" s="29"/>
      <c r="AB14" s="29"/>
      <c r="AC14" s="29"/>
      <c r="AD14" s="29"/>
      <c r="AE14" s="29"/>
    </row>
    <row r="15" spans="1:31" s="2" customFormat="1" ht="10.35" customHeight="1" hidden="1">
      <c r="A15" s="29"/>
      <c r="B15" s="30"/>
      <c r="C15" s="29"/>
      <c r="D15" s="29"/>
      <c r="E15" s="29"/>
      <c r="F15" s="29"/>
      <c r="G15" s="29"/>
      <c r="H15" s="29"/>
      <c r="I15" s="29"/>
      <c r="J15" s="29"/>
      <c r="K15" s="29"/>
      <c r="L15" s="38"/>
      <c r="S15" s="29"/>
      <c r="T15" s="29"/>
      <c r="U15" s="29"/>
      <c r="V15" s="29"/>
      <c r="W15" s="29"/>
      <c r="X15" s="29"/>
      <c r="Y15" s="29"/>
      <c r="Z15" s="29"/>
      <c r="AA15" s="29"/>
      <c r="AB15" s="29"/>
      <c r="AC15" s="29"/>
      <c r="AD15" s="29"/>
      <c r="AE15" s="29"/>
    </row>
    <row r="16" spans="1:47" s="2" customFormat="1" ht="22.9" customHeight="1" hidden="1">
      <c r="A16" s="29"/>
      <c r="B16" s="30"/>
      <c r="C16" s="92" t="s">
        <v>90</v>
      </c>
      <c r="D16" s="29"/>
      <c r="E16" s="29"/>
      <c r="F16" s="29"/>
      <c r="G16" s="29"/>
      <c r="H16" s="29"/>
      <c r="I16" s="29"/>
      <c r="J16" s="67">
        <f>J42</f>
        <v>0</v>
      </c>
      <c r="K16" s="29"/>
      <c r="L16" s="38"/>
      <c r="S16" s="29"/>
      <c r="T16" s="29"/>
      <c r="U16" s="29"/>
      <c r="V16" s="29"/>
      <c r="W16" s="29"/>
      <c r="X16" s="29"/>
      <c r="Y16" s="29"/>
      <c r="Z16" s="29"/>
      <c r="AA16" s="29"/>
      <c r="AB16" s="29"/>
      <c r="AC16" s="29"/>
      <c r="AD16" s="29"/>
      <c r="AE16" s="29"/>
      <c r="AU16" s="17" t="s">
        <v>91</v>
      </c>
    </row>
    <row r="17" spans="2:12" s="8" customFormat="1" ht="24.95" customHeight="1" hidden="1">
      <c r="B17" s="93"/>
      <c r="D17" s="94" t="s">
        <v>131</v>
      </c>
      <c r="E17" s="95"/>
      <c r="F17" s="95"/>
      <c r="G17" s="95"/>
      <c r="H17" s="95"/>
      <c r="I17" s="95"/>
      <c r="J17" s="96">
        <f>J43</f>
        <v>0</v>
      </c>
      <c r="L17" s="93"/>
    </row>
    <row r="18" spans="2:12" s="11" customFormat="1" ht="19.9" customHeight="1" hidden="1">
      <c r="B18" s="146"/>
      <c r="D18" s="147" t="s">
        <v>132</v>
      </c>
      <c r="E18" s="148"/>
      <c r="F18" s="148"/>
      <c r="G18" s="148"/>
      <c r="H18" s="148"/>
      <c r="I18" s="148"/>
      <c r="J18" s="149">
        <f>J44</f>
        <v>0</v>
      </c>
      <c r="L18" s="146"/>
    </row>
    <row r="19" spans="2:12" s="11" customFormat="1" ht="19.9" customHeight="1" hidden="1">
      <c r="B19" s="146"/>
      <c r="D19" s="147" t="s">
        <v>133</v>
      </c>
      <c r="E19" s="148"/>
      <c r="F19" s="148"/>
      <c r="G19" s="148"/>
      <c r="H19" s="148"/>
      <c r="I19" s="148"/>
      <c r="J19" s="149">
        <f>J122</f>
        <v>0</v>
      </c>
      <c r="L19" s="146"/>
    </row>
    <row r="20" spans="2:12" s="11" customFormat="1" ht="19.9" customHeight="1" hidden="1">
      <c r="B20" s="146"/>
      <c r="D20" s="147" t="s">
        <v>134</v>
      </c>
      <c r="E20" s="148"/>
      <c r="F20" s="148"/>
      <c r="G20" s="148"/>
      <c r="H20" s="148"/>
      <c r="I20" s="148"/>
      <c r="J20" s="149">
        <f>J144</f>
        <v>0</v>
      </c>
      <c r="L20" s="146"/>
    </row>
    <row r="21" spans="2:12" s="11" customFormat="1" ht="19.9" customHeight="1" hidden="1">
      <c r="B21" s="146"/>
      <c r="D21" s="147" t="s">
        <v>136</v>
      </c>
      <c r="E21" s="148"/>
      <c r="F21" s="148"/>
      <c r="G21" s="148"/>
      <c r="H21" s="148"/>
      <c r="I21" s="148"/>
      <c r="J21" s="149">
        <f>J149</f>
        <v>0</v>
      </c>
      <c r="L21" s="146"/>
    </row>
    <row r="22" spans="2:12" s="11" customFormat="1" ht="19.9" customHeight="1" hidden="1">
      <c r="B22" s="146"/>
      <c r="D22" s="147" t="s">
        <v>139</v>
      </c>
      <c r="E22" s="148"/>
      <c r="F22" s="148"/>
      <c r="G22" s="148"/>
      <c r="H22" s="148"/>
      <c r="I22" s="148"/>
      <c r="J22" s="149">
        <f>J178</f>
        <v>0</v>
      </c>
      <c r="L22" s="146"/>
    </row>
    <row r="23" spans="1:31" s="2" customFormat="1" ht="21.75" customHeight="1" hidden="1">
      <c r="A23" s="29"/>
      <c r="B23" s="30"/>
      <c r="C23" s="29"/>
      <c r="D23" s="29"/>
      <c r="E23" s="29"/>
      <c r="F23" s="29"/>
      <c r="G23" s="29"/>
      <c r="H23" s="29"/>
      <c r="I23" s="29"/>
      <c r="J23" s="29"/>
      <c r="K23" s="29"/>
      <c r="L23" s="38"/>
      <c r="S23" s="29"/>
      <c r="T23" s="29"/>
      <c r="U23" s="29"/>
      <c r="V23" s="29"/>
      <c r="W23" s="29"/>
      <c r="X23" s="29"/>
      <c r="Y23" s="29"/>
      <c r="Z23" s="29"/>
      <c r="AA23" s="29"/>
      <c r="AB23" s="29"/>
      <c r="AC23" s="29"/>
      <c r="AD23" s="29"/>
      <c r="AE23" s="29"/>
    </row>
    <row r="24" spans="1:31" s="2" customFormat="1" ht="6.95" customHeight="1" hidden="1">
      <c r="A24" s="29"/>
      <c r="B24" s="43"/>
      <c r="C24" s="44"/>
      <c r="D24" s="44"/>
      <c r="E24" s="44"/>
      <c r="F24" s="44"/>
      <c r="G24" s="44"/>
      <c r="H24" s="44"/>
      <c r="I24" s="44"/>
      <c r="J24" s="44"/>
      <c r="K24" s="44"/>
      <c r="L24" s="38"/>
      <c r="S24" s="29"/>
      <c r="T24" s="29"/>
      <c r="U24" s="29"/>
      <c r="V24" s="29"/>
      <c r="W24" s="29"/>
      <c r="X24" s="29"/>
      <c r="Y24" s="29"/>
      <c r="Z24" s="29"/>
      <c r="AA24" s="29"/>
      <c r="AB24" s="29"/>
      <c r="AC24" s="29"/>
      <c r="AD24" s="29"/>
      <c r="AE24" s="29"/>
    </row>
    <row r="25" ht="12" hidden="1"/>
    <row r="26" ht="12" hidden="1"/>
    <row r="27" ht="12" hidden="1"/>
    <row r="28" spans="1:31" s="2" customFormat="1" ht="6.95" customHeight="1">
      <c r="A28" s="29"/>
      <c r="B28" s="45"/>
      <c r="C28" s="46"/>
      <c r="D28" s="46"/>
      <c r="E28" s="46"/>
      <c r="F28" s="46"/>
      <c r="G28" s="46"/>
      <c r="H28" s="46"/>
      <c r="I28" s="46"/>
      <c r="J28" s="46"/>
      <c r="K28" s="46"/>
      <c r="L28" s="38"/>
      <c r="S28" s="29"/>
      <c r="T28" s="29"/>
      <c r="U28" s="29"/>
      <c r="V28" s="29"/>
      <c r="W28" s="29"/>
      <c r="X28" s="29"/>
      <c r="Y28" s="29"/>
      <c r="Z28" s="29"/>
      <c r="AA28" s="29"/>
      <c r="AB28" s="29"/>
      <c r="AC28" s="29"/>
      <c r="AD28" s="29"/>
      <c r="AE28" s="29"/>
    </row>
    <row r="29" spans="1:31" s="2" customFormat="1" ht="24.95" customHeight="1">
      <c r="A29" s="29"/>
      <c r="B29" s="30"/>
      <c r="C29" s="21" t="s">
        <v>93</v>
      </c>
      <c r="D29" s="29"/>
      <c r="E29" s="29"/>
      <c r="F29" s="29"/>
      <c r="G29" s="29"/>
      <c r="H29" s="29"/>
      <c r="I29" s="29"/>
      <c r="J29" s="29"/>
      <c r="K29" s="29"/>
      <c r="L29" s="38"/>
      <c r="S29" s="29"/>
      <c r="T29" s="29"/>
      <c r="U29" s="29"/>
      <c r="V29" s="29"/>
      <c r="W29" s="29"/>
      <c r="X29" s="29"/>
      <c r="Y29" s="29"/>
      <c r="Z29" s="29"/>
      <c r="AA29" s="29"/>
      <c r="AB29" s="29"/>
      <c r="AC29" s="29"/>
      <c r="AD29" s="29"/>
      <c r="AE29" s="29"/>
    </row>
    <row r="30" spans="1:31" s="2" customFormat="1" ht="6.95" customHeight="1">
      <c r="A30" s="29"/>
      <c r="B30" s="30"/>
      <c r="C30" s="29"/>
      <c r="D30" s="29"/>
      <c r="E30" s="29"/>
      <c r="F30" s="29"/>
      <c r="G30" s="29"/>
      <c r="H30" s="29"/>
      <c r="I30" s="29"/>
      <c r="J30" s="29"/>
      <c r="K30" s="29"/>
      <c r="L30" s="38"/>
      <c r="S30" s="29"/>
      <c r="T30" s="29"/>
      <c r="U30" s="29"/>
      <c r="V30" s="29"/>
      <c r="W30" s="29"/>
      <c r="X30" s="29"/>
      <c r="Y30" s="29"/>
      <c r="Z30" s="29"/>
      <c r="AA30" s="29"/>
      <c r="AB30" s="29"/>
      <c r="AC30" s="29"/>
      <c r="AD30" s="29"/>
      <c r="AE30" s="29"/>
    </row>
    <row r="31" spans="1:31" s="2" customFormat="1" ht="12" customHeight="1">
      <c r="A31" s="29"/>
      <c r="B31" s="30"/>
      <c r="C31" s="26" t="s">
        <v>14</v>
      </c>
      <c r="D31" s="29"/>
      <c r="E31" s="29"/>
      <c r="F31" s="29"/>
      <c r="G31" s="29"/>
      <c r="H31" s="29"/>
      <c r="I31" s="29"/>
      <c r="J31" s="29"/>
      <c r="K31" s="29"/>
      <c r="L31" s="38"/>
      <c r="S31" s="29"/>
      <c r="T31" s="29"/>
      <c r="U31" s="29"/>
      <c r="V31" s="29"/>
      <c r="W31" s="29"/>
      <c r="X31" s="29"/>
      <c r="Y31" s="29"/>
      <c r="Z31" s="29"/>
      <c r="AA31" s="29"/>
      <c r="AB31" s="29"/>
      <c r="AC31" s="29"/>
      <c r="AD31" s="29"/>
      <c r="AE31" s="29"/>
    </row>
    <row r="32" spans="1:31" s="2" customFormat="1" ht="16.5" customHeight="1">
      <c r="A32" s="29"/>
      <c r="B32" s="30"/>
      <c r="C32" s="29"/>
      <c r="D32" s="29"/>
      <c r="E32" s="221" t="str">
        <f>'Rekapitulace stavby'!K6</f>
        <v>CHODNÍK PODÉL SILNICE III/4726 UL. ŠUMBARSKÁ, PETŘVALD</v>
      </c>
      <c r="F32" s="222"/>
      <c r="G32" s="222"/>
      <c r="H32" s="222"/>
      <c r="I32" s="29"/>
      <c r="J32" s="29"/>
      <c r="K32" s="29"/>
      <c r="L32" s="38"/>
      <c r="S32" s="29"/>
      <c r="T32" s="29"/>
      <c r="U32" s="29"/>
      <c r="V32" s="29"/>
      <c r="W32" s="29"/>
      <c r="X32" s="29"/>
      <c r="Y32" s="29"/>
      <c r="Z32" s="29"/>
      <c r="AA32" s="29"/>
      <c r="AB32" s="29"/>
      <c r="AC32" s="29"/>
      <c r="AD32" s="29"/>
      <c r="AE32" s="29"/>
    </row>
    <row r="33" spans="1:31" s="2" customFormat="1" ht="12" customHeight="1">
      <c r="A33" s="29"/>
      <c r="B33" s="30"/>
      <c r="C33" s="26" t="s">
        <v>85</v>
      </c>
      <c r="D33" s="29"/>
      <c r="E33" s="29"/>
      <c r="F33" s="29"/>
      <c r="G33" s="29"/>
      <c r="H33" s="29"/>
      <c r="I33" s="29"/>
      <c r="J33" s="29"/>
      <c r="K33" s="29"/>
      <c r="L33" s="38"/>
      <c r="S33" s="29"/>
      <c r="T33" s="29"/>
      <c r="U33" s="29"/>
      <c r="V33" s="29"/>
      <c r="W33" s="29"/>
      <c r="X33" s="29"/>
      <c r="Y33" s="29"/>
      <c r="Z33" s="29"/>
      <c r="AA33" s="29"/>
      <c r="AB33" s="29"/>
      <c r="AC33" s="29"/>
      <c r="AD33" s="29"/>
      <c r="AE33" s="29"/>
    </row>
    <row r="34" spans="1:31" s="2" customFormat="1" ht="16.5" customHeight="1">
      <c r="A34" s="29"/>
      <c r="B34" s="30"/>
      <c r="C34" s="29"/>
      <c r="D34" s="29"/>
      <c r="E34" s="191" t="s">
        <v>687</v>
      </c>
      <c r="F34" s="220"/>
      <c r="G34" s="220"/>
      <c r="H34" s="220"/>
      <c r="I34" s="29"/>
      <c r="J34" s="29"/>
      <c r="K34" s="29"/>
      <c r="L34" s="38"/>
      <c r="S34" s="29"/>
      <c r="T34" s="29"/>
      <c r="U34" s="29"/>
      <c r="V34" s="29"/>
      <c r="W34" s="29"/>
      <c r="X34" s="29"/>
      <c r="Y34" s="29"/>
      <c r="Z34" s="29"/>
      <c r="AA34" s="29"/>
      <c r="AB34" s="29"/>
      <c r="AC34" s="29"/>
      <c r="AD34" s="29"/>
      <c r="AE34" s="29"/>
    </row>
    <row r="35" spans="1:31" s="2" customFormat="1" ht="6.95" customHeight="1">
      <c r="A35" s="29"/>
      <c r="B35" s="30"/>
      <c r="C35" s="29"/>
      <c r="D35" s="29"/>
      <c r="E35" s="29"/>
      <c r="F35" s="29"/>
      <c r="G35" s="29"/>
      <c r="H35" s="29"/>
      <c r="I35" s="29"/>
      <c r="J35" s="29"/>
      <c r="K35" s="29"/>
      <c r="L35" s="38"/>
      <c r="S35" s="29"/>
      <c r="T35" s="29"/>
      <c r="U35" s="29"/>
      <c r="V35" s="29"/>
      <c r="W35" s="29"/>
      <c r="X35" s="29"/>
      <c r="Y35" s="29"/>
      <c r="Z35" s="29"/>
      <c r="AA35" s="29"/>
      <c r="AB35" s="29"/>
      <c r="AC35" s="29"/>
      <c r="AD35" s="29"/>
      <c r="AE35" s="29"/>
    </row>
    <row r="36" spans="1:31" s="2" customFormat="1" ht="12" customHeight="1">
      <c r="A36" s="29"/>
      <c r="B36" s="30"/>
      <c r="C36" s="26" t="s">
        <v>18</v>
      </c>
      <c r="D36" s="29"/>
      <c r="E36" s="29"/>
      <c r="F36" s="24"/>
      <c r="G36" s="29"/>
      <c r="H36" s="29"/>
      <c r="I36" s="26" t="s">
        <v>20</v>
      </c>
      <c r="J36" s="51"/>
      <c r="K36" s="29"/>
      <c r="L36" s="38"/>
      <c r="S36" s="29"/>
      <c r="T36" s="29"/>
      <c r="U36" s="29"/>
      <c r="V36" s="29"/>
      <c r="W36" s="29"/>
      <c r="X36" s="29"/>
      <c r="Y36" s="29"/>
      <c r="Z36" s="29"/>
      <c r="AA36" s="29"/>
      <c r="AB36" s="29"/>
      <c r="AC36" s="29"/>
      <c r="AD36" s="29"/>
      <c r="AE36" s="29"/>
    </row>
    <row r="37" spans="1:31" s="2" customFormat="1" ht="6.95" customHeight="1">
      <c r="A37" s="29"/>
      <c r="B37" s="30"/>
      <c r="C37" s="29"/>
      <c r="D37" s="29"/>
      <c r="E37" s="29"/>
      <c r="F37" s="29"/>
      <c r="G37" s="29"/>
      <c r="H37" s="29"/>
      <c r="I37" s="29"/>
      <c r="J37" s="29"/>
      <c r="K37" s="29"/>
      <c r="L37" s="38"/>
      <c r="S37" s="29"/>
      <c r="T37" s="29"/>
      <c r="U37" s="29"/>
      <c r="V37" s="29"/>
      <c r="W37" s="29"/>
      <c r="X37" s="29"/>
      <c r="Y37" s="29"/>
      <c r="Z37" s="29"/>
      <c r="AA37" s="29"/>
      <c r="AB37" s="29"/>
      <c r="AC37" s="29"/>
      <c r="AD37" s="29"/>
      <c r="AE37" s="29"/>
    </row>
    <row r="38" spans="1:31" s="2" customFormat="1" ht="15.2" customHeight="1">
      <c r="A38" s="29"/>
      <c r="B38" s="30"/>
      <c r="C38" s="26" t="s">
        <v>21</v>
      </c>
      <c r="D38" s="29"/>
      <c r="E38" s="29"/>
      <c r="F38" s="24"/>
      <c r="G38" s="29"/>
      <c r="H38" s="29"/>
      <c r="I38" s="26" t="s">
        <v>25</v>
      </c>
      <c r="J38" s="27"/>
      <c r="K38" s="29"/>
      <c r="L38" s="38"/>
      <c r="S38" s="29"/>
      <c r="T38" s="29"/>
      <c r="U38" s="29"/>
      <c r="V38" s="29"/>
      <c r="W38" s="29"/>
      <c r="X38" s="29"/>
      <c r="Y38" s="29"/>
      <c r="Z38" s="29"/>
      <c r="AA38" s="29"/>
      <c r="AB38" s="29"/>
      <c r="AC38" s="29"/>
      <c r="AD38" s="29"/>
      <c r="AE38" s="29"/>
    </row>
    <row r="39" spans="1:31" s="2" customFormat="1" ht="15.2" customHeight="1">
      <c r="A39" s="29"/>
      <c r="B39" s="30"/>
      <c r="C39" s="26" t="s">
        <v>24</v>
      </c>
      <c r="D39" s="29"/>
      <c r="E39" s="29"/>
      <c r="F39" s="24"/>
      <c r="G39" s="29"/>
      <c r="H39" s="29"/>
      <c r="I39" s="26" t="s">
        <v>27</v>
      </c>
      <c r="J39" s="27"/>
      <c r="K39" s="29"/>
      <c r="L39" s="38"/>
      <c r="S39" s="29"/>
      <c r="T39" s="29"/>
      <c r="U39" s="29"/>
      <c r="V39" s="29"/>
      <c r="W39" s="29"/>
      <c r="X39" s="29"/>
      <c r="Y39" s="29"/>
      <c r="Z39" s="29"/>
      <c r="AA39" s="29"/>
      <c r="AB39" s="29"/>
      <c r="AC39" s="29"/>
      <c r="AD39" s="29"/>
      <c r="AE39" s="29"/>
    </row>
    <row r="40" spans="1:31" s="2" customFormat="1" ht="10.35" customHeight="1">
      <c r="A40" s="29"/>
      <c r="B40" s="30"/>
      <c r="C40" s="29"/>
      <c r="D40" s="29"/>
      <c r="E40" s="29"/>
      <c r="F40" s="29"/>
      <c r="G40" s="29"/>
      <c r="H40" s="29"/>
      <c r="I40" s="29"/>
      <c r="J40" s="29"/>
      <c r="K40" s="29"/>
      <c r="L40" s="38"/>
      <c r="S40" s="29"/>
      <c r="T40" s="29"/>
      <c r="U40" s="29"/>
      <c r="V40" s="29"/>
      <c r="W40" s="29"/>
      <c r="X40" s="29"/>
      <c r="Y40" s="29"/>
      <c r="Z40" s="29"/>
      <c r="AA40" s="29"/>
      <c r="AB40" s="29"/>
      <c r="AC40" s="29"/>
      <c r="AD40" s="29"/>
      <c r="AE40" s="29"/>
    </row>
    <row r="41" spans="1:31" s="9" customFormat="1" ht="29.25" customHeight="1">
      <c r="A41" s="97"/>
      <c r="B41" s="98"/>
      <c r="C41" s="99" t="s">
        <v>94</v>
      </c>
      <c r="D41" s="100" t="s">
        <v>54</v>
      </c>
      <c r="E41" s="100" t="s">
        <v>50</v>
      </c>
      <c r="F41" s="100" t="s">
        <v>51</v>
      </c>
      <c r="G41" s="100" t="s">
        <v>95</v>
      </c>
      <c r="H41" s="100" t="s">
        <v>96</v>
      </c>
      <c r="I41" s="100" t="s">
        <v>97</v>
      </c>
      <c r="J41" s="101" t="s">
        <v>89</v>
      </c>
      <c r="K41" s="102" t="s">
        <v>98</v>
      </c>
      <c r="L41" s="103"/>
      <c r="M41" s="58" t="s">
        <v>1</v>
      </c>
      <c r="N41" s="59" t="s">
        <v>33</v>
      </c>
      <c r="O41" s="59" t="s">
        <v>99</v>
      </c>
      <c r="P41" s="59" t="s">
        <v>100</v>
      </c>
      <c r="Q41" s="59" t="s">
        <v>101</v>
      </c>
      <c r="R41" s="59" t="s">
        <v>102</v>
      </c>
      <c r="S41" s="59" t="s">
        <v>103</v>
      </c>
      <c r="T41" s="60" t="s">
        <v>104</v>
      </c>
      <c r="U41" s="97"/>
      <c r="V41" s="97"/>
      <c r="W41" s="97"/>
      <c r="X41" s="97"/>
      <c r="Y41" s="97"/>
      <c r="Z41" s="97"/>
      <c r="AA41" s="97"/>
      <c r="AB41" s="97"/>
      <c r="AC41" s="97"/>
      <c r="AD41" s="97"/>
      <c r="AE41" s="97"/>
    </row>
    <row r="42" spans="1:63" s="2" customFormat="1" ht="22.9" customHeight="1">
      <c r="A42" s="29"/>
      <c r="B42" s="30"/>
      <c r="C42" s="65" t="s">
        <v>105</v>
      </c>
      <c r="D42" s="29"/>
      <c r="E42" s="29"/>
      <c r="F42" s="29"/>
      <c r="G42" s="29"/>
      <c r="H42" s="29"/>
      <c r="I42" s="29"/>
      <c r="J42" s="104">
        <f>BK42</f>
        <v>0</v>
      </c>
      <c r="K42" s="29"/>
      <c r="L42" s="30"/>
      <c r="M42" s="61"/>
      <c r="N42" s="52"/>
      <c r="O42" s="62"/>
      <c r="P42" s="105">
        <f>P43</f>
        <v>1267.8683669999998</v>
      </c>
      <c r="Q42" s="62"/>
      <c r="R42" s="105">
        <f>R43</f>
        <v>77.6232032</v>
      </c>
      <c r="S42" s="62"/>
      <c r="T42" s="106">
        <f>T43</f>
        <v>0</v>
      </c>
      <c r="U42" s="29"/>
      <c r="V42" s="29"/>
      <c r="W42" s="29"/>
      <c r="X42" s="29"/>
      <c r="Y42" s="29"/>
      <c r="Z42" s="29"/>
      <c r="AA42" s="29"/>
      <c r="AB42" s="29"/>
      <c r="AC42" s="29"/>
      <c r="AD42" s="29"/>
      <c r="AE42" s="29"/>
      <c r="AT42" s="17" t="s">
        <v>68</v>
      </c>
      <c r="AU42" s="17" t="s">
        <v>91</v>
      </c>
      <c r="BK42" s="107">
        <f>BK43</f>
        <v>0</v>
      </c>
    </row>
    <row r="43" spans="2:63" s="10" customFormat="1" ht="25.9" customHeight="1">
      <c r="B43" s="108"/>
      <c r="D43" s="109" t="s">
        <v>68</v>
      </c>
      <c r="E43" s="110" t="s">
        <v>140</v>
      </c>
      <c r="F43" s="110" t="s">
        <v>141</v>
      </c>
      <c r="J43" s="111">
        <f>BK43</f>
        <v>0</v>
      </c>
      <c r="L43" s="108"/>
      <c r="M43" s="112"/>
      <c r="N43" s="113"/>
      <c r="O43" s="113"/>
      <c r="P43" s="114">
        <f>P44+P122+P144+P149+P178</f>
        <v>1267.8683669999998</v>
      </c>
      <c r="Q43" s="113"/>
      <c r="R43" s="114">
        <f>R44+R122+R144+R149+R178</f>
        <v>77.6232032</v>
      </c>
      <c r="S43" s="113"/>
      <c r="T43" s="115">
        <f>T44+T122+T144+T149+T178</f>
        <v>0</v>
      </c>
      <c r="AR43" s="109" t="s">
        <v>76</v>
      </c>
      <c r="AT43" s="116" t="s">
        <v>68</v>
      </c>
      <c r="AU43" s="116" t="s">
        <v>69</v>
      </c>
      <c r="AY43" s="109" t="s">
        <v>108</v>
      </c>
      <c r="BK43" s="117">
        <f>BK44+BK122+BK144+BK149+BK178</f>
        <v>0</v>
      </c>
    </row>
    <row r="44" spans="2:63" s="10" customFormat="1" ht="22.9" customHeight="1">
      <c r="B44" s="108"/>
      <c r="D44" s="109" t="s">
        <v>68</v>
      </c>
      <c r="E44" s="150" t="s">
        <v>76</v>
      </c>
      <c r="F44" s="150" t="s">
        <v>142</v>
      </c>
      <c r="J44" s="151">
        <f>BK44</f>
        <v>0</v>
      </c>
      <c r="L44" s="108"/>
      <c r="M44" s="112"/>
      <c r="N44" s="113"/>
      <c r="O44" s="113"/>
      <c r="P44" s="114">
        <f>SUM(P45:P121)</f>
        <v>872.3484869999999</v>
      </c>
      <c r="Q44" s="113"/>
      <c r="R44" s="114">
        <f>SUM(R45:R121)</f>
        <v>66.6652442</v>
      </c>
      <c r="S44" s="113"/>
      <c r="T44" s="115">
        <f>SUM(T45:T121)</f>
        <v>0</v>
      </c>
      <c r="AR44" s="109" t="s">
        <v>76</v>
      </c>
      <c r="AT44" s="116" t="s">
        <v>68</v>
      </c>
      <c r="AU44" s="116" t="s">
        <v>76</v>
      </c>
      <c r="AY44" s="109" t="s">
        <v>108</v>
      </c>
      <c r="BK44" s="117">
        <f>SUM(BK45:BK121)</f>
        <v>0</v>
      </c>
    </row>
    <row r="45" spans="1:65" s="2" customFormat="1" ht="16.5" customHeight="1">
      <c r="A45" s="29"/>
      <c r="B45" s="118"/>
      <c r="C45" s="119" t="s">
        <v>76</v>
      </c>
      <c r="D45" s="119" t="s">
        <v>109</v>
      </c>
      <c r="E45" s="120" t="s">
        <v>688</v>
      </c>
      <c r="F45" s="121" t="s">
        <v>689</v>
      </c>
      <c r="G45" s="122" t="s">
        <v>190</v>
      </c>
      <c r="H45" s="123">
        <v>70.281</v>
      </c>
      <c r="I45" s="124"/>
      <c r="J45" s="124">
        <f>ROUND(I45*H45,2)</f>
        <v>0</v>
      </c>
      <c r="K45" s="125"/>
      <c r="L45" s="30"/>
      <c r="M45" s="126" t="s">
        <v>1</v>
      </c>
      <c r="N45" s="127" t="s">
        <v>34</v>
      </c>
      <c r="O45" s="128">
        <v>6.153</v>
      </c>
      <c r="P45" s="128">
        <f>O45*H45</f>
        <v>432.438993</v>
      </c>
      <c r="Q45" s="128">
        <v>0</v>
      </c>
      <c r="R45" s="128">
        <f>Q45*H45</f>
        <v>0</v>
      </c>
      <c r="S45" s="128">
        <v>0</v>
      </c>
      <c r="T45" s="129">
        <f>S45*H45</f>
        <v>0</v>
      </c>
      <c r="U45" s="29"/>
      <c r="V45" s="29"/>
      <c r="W45" s="29"/>
      <c r="X45" s="29"/>
      <c r="Y45" s="29"/>
      <c r="Z45" s="29"/>
      <c r="AA45" s="29"/>
      <c r="AB45" s="29"/>
      <c r="AC45" s="29"/>
      <c r="AD45" s="29"/>
      <c r="AE45" s="29"/>
      <c r="AR45" s="130" t="s">
        <v>122</v>
      </c>
      <c r="AT45" s="130" t="s">
        <v>109</v>
      </c>
      <c r="AU45" s="130" t="s">
        <v>78</v>
      </c>
      <c r="AY45" s="17" t="s">
        <v>108</v>
      </c>
      <c r="BE45" s="131">
        <f>IF(N45="základní",J45,0)</f>
        <v>0</v>
      </c>
      <c r="BF45" s="131">
        <f>IF(N45="snížená",J45,0)</f>
        <v>0</v>
      </c>
      <c r="BG45" s="131">
        <f>IF(N45="zákl. přenesená",J45,0)</f>
        <v>0</v>
      </c>
      <c r="BH45" s="131">
        <f>IF(N45="sníž. přenesená",J45,0)</f>
        <v>0</v>
      </c>
      <c r="BI45" s="131">
        <f>IF(N45="nulová",J45,0)</f>
        <v>0</v>
      </c>
      <c r="BJ45" s="17" t="s">
        <v>76</v>
      </c>
      <c r="BK45" s="131">
        <f>ROUND(I45*H45,2)</f>
        <v>0</v>
      </c>
      <c r="BL45" s="17" t="s">
        <v>122</v>
      </c>
      <c r="BM45" s="130" t="s">
        <v>690</v>
      </c>
    </row>
    <row r="46" spans="1:47" s="2" customFormat="1" ht="19.5">
      <c r="A46" s="29"/>
      <c r="B46" s="30"/>
      <c r="C46" s="29"/>
      <c r="D46" s="132" t="s">
        <v>114</v>
      </c>
      <c r="E46" s="29"/>
      <c r="F46" s="133" t="s">
        <v>691</v>
      </c>
      <c r="G46" s="29"/>
      <c r="H46" s="29"/>
      <c r="I46" s="29"/>
      <c r="J46" s="29"/>
      <c r="K46" s="29"/>
      <c r="L46" s="30"/>
      <c r="M46" s="134"/>
      <c r="N46" s="135"/>
      <c r="O46" s="54"/>
      <c r="P46" s="54"/>
      <c r="Q46" s="54"/>
      <c r="R46" s="54"/>
      <c r="S46" s="54"/>
      <c r="T46" s="55"/>
      <c r="U46" s="29"/>
      <c r="V46" s="29"/>
      <c r="W46" s="29"/>
      <c r="X46" s="29"/>
      <c r="Y46" s="29"/>
      <c r="Z46" s="29"/>
      <c r="AA46" s="29"/>
      <c r="AB46" s="29"/>
      <c r="AC46" s="29"/>
      <c r="AD46" s="29"/>
      <c r="AE46" s="29"/>
      <c r="AT46" s="17" t="s">
        <v>114</v>
      </c>
      <c r="AU46" s="17" t="s">
        <v>78</v>
      </c>
    </row>
    <row r="47" spans="1:47" s="2" customFormat="1" ht="12">
      <c r="A47" s="29"/>
      <c r="B47" s="30"/>
      <c r="C47" s="29"/>
      <c r="D47" s="152" t="s">
        <v>148</v>
      </c>
      <c r="E47" s="29"/>
      <c r="F47" s="153" t="s">
        <v>692</v>
      </c>
      <c r="G47" s="29"/>
      <c r="H47" s="29"/>
      <c r="I47" s="29"/>
      <c r="J47" s="29"/>
      <c r="K47" s="29"/>
      <c r="L47" s="30"/>
      <c r="M47" s="134"/>
      <c r="N47" s="135"/>
      <c r="O47" s="54"/>
      <c r="P47" s="54"/>
      <c r="Q47" s="54"/>
      <c r="R47" s="54"/>
      <c r="S47" s="54"/>
      <c r="T47" s="55"/>
      <c r="U47" s="29"/>
      <c r="V47" s="29"/>
      <c r="W47" s="29"/>
      <c r="X47" s="29"/>
      <c r="Y47" s="29"/>
      <c r="Z47" s="29"/>
      <c r="AA47" s="29"/>
      <c r="AB47" s="29"/>
      <c r="AC47" s="29"/>
      <c r="AD47" s="29"/>
      <c r="AE47" s="29"/>
      <c r="AT47" s="17" t="s">
        <v>148</v>
      </c>
      <c r="AU47" s="17" t="s">
        <v>78</v>
      </c>
    </row>
    <row r="48" spans="2:51" s="12" customFormat="1" ht="12">
      <c r="B48" s="154"/>
      <c r="D48" s="132" t="s">
        <v>150</v>
      </c>
      <c r="E48" s="155" t="s">
        <v>1</v>
      </c>
      <c r="F48" s="156" t="s">
        <v>693</v>
      </c>
      <c r="H48" s="157">
        <v>7.748</v>
      </c>
      <c r="L48" s="154"/>
      <c r="M48" s="158"/>
      <c r="N48" s="159"/>
      <c r="O48" s="159"/>
      <c r="P48" s="159"/>
      <c r="Q48" s="159"/>
      <c r="R48" s="159"/>
      <c r="S48" s="159"/>
      <c r="T48" s="160"/>
      <c r="AT48" s="155" t="s">
        <v>150</v>
      </c>
      <c r="AU48" s="155" t="s">
        <v>78</v>
      </c>
      <c r="AV48" s="12" t="s">
        <v>78</v>
      </c>
      <c r="AW48" s="12" t="s">
        <v>26</v>
      </c>
      <c r="AX48" s="12" t="s">
        <v>69</v>
      </c>
      <c r="AY48" s="155" t="s">
        <v>108</v>
      </c>
    </row>
    <row r="49" spans="2:51" s="12" customFormat="1" ht="12">
      <c r="B49" s="154"/>
      <c r="D49" s="132" t="s">
        <v>150</v>
      </c>
      <c r="E49" s="155" t="s">
        <v>1</v>
      </c>
      <c r="F49" s="156" t="s">
        <v>694</v>
      </c>
      <c r="H49" s="157">
        <v>18.096</v>
      </c>
      <c r="L49" s="154"/>
      <c r="M49" s="158"/>
      <c r="N49" s="159"/>
      <c r="O49" s="159"/>
      <c r="P49" s="159"/>
      <c r="Q49" s="159"/>
      <c r="R49" s="159"/>
      <c r="S49" s="159"/>
      <c r="T49" s="160"/>
      <c r="AT49" s="155" t="s">
        <v>150</v>
      </c>
      <c r="AU49" s="155" t="s">
        <v>78</v>
      </c>
      <c r="AV49" s="12" t="s">
        <v>78</v>
      </c>
      <c r="AW49" s="12" t="s">
        <v>26</v>
      </c>
      <c r="AX49" s="12" t="s">
        <v>69</v>
      </c>
      <c r="AY49" s="155" t="s">
        <v>108</v>
      </c>
    </row>
    <row r="50" spans="2:51" s="12" customFormat="1" ht="12">
      <c r="B50" s="154"/>
      <c r="D50" s="132" t="s">
        <v>150</v>
      </c>
      <c r="E50" s="155" t="s">
        <v>1</v>
      </c>
      <c r="F50" s="156" t="s">
        <v>695</v>
      </c>
      <c r="H50" s="157">
        <v>23.8</v>
      </c>
      <c r="L50" s="154"/>
      <c r="M50" s="158"/>
      <c r="N50" s="159"/>
      <c r="O50" s="159"/>
      <c r="P50" s="159"/>
      <c r="Q50" s="159"/>
      <c r="R50" s="159"/>
      <c r="S50" s="159"/>
      <c r="T50" s="160"/>
      <c r="AT50" s="155" t="s">
        <v>150</v>
      </c>
      <c r="AU50" s="155" t="s">
        <v>78</v>
      </c>
      <c r="AV50" s="12" t="s">
        <v>78</v>
      </c>
      <c r="AW50" s="12" t="s">
        <v>26</v>
      </c>
      <c r="AX50" s="12" t="s">
        <v>69</v>
      </c>
      <c r="AY50" s="155" t="s">
        <v>108</v>
      </c>
    </row>
    <row r="51" spans="2:51" s="12" customFormat="1" ht="12">
      <c r="B51" s="154"/>
      <c r="D51" s="132" t="s">
        <v>150</v>
      </c>
      <c r="E51" s="155" t="s">
        <v>1</v>
      </c>
      <c r="F51" s="156" t="s">
        <v>696</v>
      </c>
      <c r="H51" s="157">
        <v>29.59</v>
      </c>
      <c r="L51" s="154"/>
      <c r="M51" s="158"/>
      <c r="N51" s="159"/>
      <c r="O51" s="159"/>
      <c r="P51" s="159"/>
      <c r="Q51" s="159"/>
      <c r="R51" s="159"/>
      <c r="S51" s="159"/>
      <c r="T51" s="160"/>
      <c r="AT51" s="155" t="s">
        <v>150</v>
      </c>
      <c r="AU51" s="155" t="s">
        <v>78</v>
      </c>
      <c r="AV51" s="12" t="s">
        <v>78</v>
      </c>
      <c r="AW51" s="12" t="s">
        <v>26</v>
      </c>
      <c r="AX51" s="12" t="s">
        <v>69</v>
      </c>
      <c r="AY51" s="155" t="s">
        <v>108</v>
      </c>
    </row>
    <row r="52" spans="2:51" s="12" customFormat="1" ht="12">
      <c r="B52" s="154"/>
      <c r="D52" s="132" t="s">
        <v>150</v>
      </c>
      <c r="E52" s="155" t="s">
        <v>1</v>
      </c>
      <c r="F52" s="156" t="s">
        <v>697</v>
      </c>
      <c r="H52" s="157">
        <v>21.168</v>
      </c>
      <c r="L52" s="154"/>
      <c r="M52" s="158"/>
      <c r="N52" s="159"/>
      <c r="O52" s="159"/>
      <c r="P52" s="159"/>
      <c r="Q52" s="159"/>
      <c r="R52" s="159"/>
      <c r="S52" s="159"/>
      <c r="T52" s="160"/>
      <c r="AT52" s="155" t="s">
        <v>150</v>
      </c>
      <c r="AU52" s="155" t="s">
        <v>78</v>
      </c>
      <c r="AV52" s="12" t="s">
        <v>78</v>
      </c>
      <c r="AW52" s="12" t="s">
        <v>26</v>
      </c>
      <c r="AX52" s="12" t="s">
        <v>69</v>
      </c>
      <c r="AY52" s="155" t="s">
        <v>108</v>
      </c>
    </row>
    <row r="53" spans="2:51" s="15" customFormat="1" ht="12">
      <c r="B53" s="178"/>
      <c r="D53" s="132" t="s">
        <v>150</v>
      </c>
      <c r="E53" s="179" t="s">
        <v>686</v>
      </c>
      <c r="F53" s="180" t="s">
        <v>698</v>
      </c>
      <c r="H53" s="181">
        <v>100.40200000000002</v>
      </c>
      <c r="L53" s="178"/>
      <c r="M53" s="182"/>
      <c r="N53" s="183"/>
      <c r="O53" s="183"/>
      <c r="P53" s="183"/>
      <c r="Q53" s="183"/>
      <c r="R53" s="183"/>
      <c r="S53" s="183"/>
      <c r="T53" s="184"/>
      <c r="AT53" s="179" t="s">
        <v>150</v>
      </c>
      <c r="AU53" s="179" t="s">
        <v>78</v>
      </c>
      <c r="AV53" s="15" t="s">
        <v>118</v>
      </c>
      <c r="AW53" s="15" t="s">
        <v>26</v>
      </c>
      <c r="AX53" s="15" t="s">
        <v>69</v>
      </c>
      <c r="AY53" s="179" t="s">
        <v>108</v>
      </c>
    </row>
    <row r="54" spans="2:51" s="12" customFormat="1" ht="12">
      <c r="B54" s="154"/>
      <c r="D54" s="132" t="s">
        <v>150</v>
      </c>
      <c r="E54" s="155" t="s">
        <v>1</v>
      </c>
      <c r="F54" s="156" t="s">
        <v>699</v>
      </c>
      <c r="H54" s="157">
        <v>70.281</v>
      </c>
      <c r="L54" s="154"/>
      <c r="M54" s="158"/>
      <c r="N54" s="159"/>
      <c r="O54" s="159"/>
      <c r="P54" s="159"/>
      <c r="Q54" s="159"/>
      <c r="R54" s="159"/>
      <c r="S54" s="159"/>
      <c r="T54" s="160"/>
      <c r="AT54" s="155" t="s">
        <v>150</v>
      </c>
      <c r="AU54" s="155" t="s">
        <v>78</v>
      </c>
      <c r="AV54" s="12" t="s">
        <v>78</v>
      </c>
      <c r="AW54" s="12" t="s">
        <v>26</v>
      </c>
      <c r="AX54" s="12" t="s">
        <v>76</v>
      </c>
      <c r="AY54" s="155" t="s">
        <v>108</v>
      </c>
    </row>
    <row r="55" spans="1:65" s="2" customFormat="1" ht="21.75" customHeight="1">
      <c r="A55" s="29"/>
      <c r="B55" s="118"/>
      <c r="C55" s="119" t="s">
        <v>78</v>
      </c>
      <c r="D55" s="119" t="s">
        <v>109</v>
      </c>
      <c r="E55" s="120" t="s">
        <v>700</v>
      </c>
      <c r="F55" s="121" t="s">
        <v>701</v>
      </c>
      <c r="G55" s="122" t="s">
        <v>190</v>
      </c>
      <c r="H55" s="123">
        <v>30.121</v>
      </c>
      <c r="I55" s="124"/>
      <c r="J55" s="124">
        <f>ROUND(I55*H55,2)</f>
        <v>0</v>
      </c>
      <c r="K55" s="125"/>
      <c r="L55" s="30"/>
      <c r="M55" s="126" t="s">
        <v>1</v>
      </c>
      <c r="N55" s="127" t="s">
        <v>34</v>
      </c>
      <c r="O55" s="128">
        <v>2.007</v>
      </c>
      <c r="P55" s="128">
        <f>O55*H55</f>
        <v>60.452847</v>
      </c>
      <c r="Q55" s="128">
        <v>0</v>
      </c>
      <c r="R55" s="128">
        <f>Q55*H55</f>
        <v>0</v>
      </c>
      <c r="S55" s="128">
        <v>0</v>
      </c>
      <c r="T55" s="129">
        <f>S55*H55</f>
        <v>0</v>
      </c>
      <c r="U55" s="29"/>
      <c r="V55" s="29"/>
      <c r="W55" s="29"/>
      <c r="X55" s="29"/>
      <c r="Y55" s="29"/>
      <c r="Z55" s="29"/>
      <c r="AA55" s="29"/>
      <c r="AB55" s="29"/>
      <c r="AC55" s="29"/>
      <c r="AD55" s="29"/>
      <c r="AE55" s="29"/>
      <c r="AR55" s="130" t="s">
        <v>122</v>
      </c>
      <c r="AT55" s="130" t="s">
        <v>109</v>
      </c>
      <c r="AU55" s="130" t="s">
        <v>78</v>
      </c>
      <c r="AY55" s="17" t="s">
        <v>108</v>
      </c>
      <c r="BE55" s="131">
        <f>IF(N55="základní",J55,0)</f>
        <v>0</v>
      </c>
      <c r="BF55" s="131">
        <f>IF(N55="snížená",J55,0)</f>
        <v>0</v>
      </c>
      <c r="BG55" s="131">
        <f>IF(N55="zákl. přenesená",J55,0)</f>
        <v>0</v>
      </c>
      <c r="BH55" s="131">
        <f>IF(N55="sníž. přenesená",J55,0)</f>
        <v>0</v>
      </c>
      <c r="BI55" s="131">
        <f>IF(N55="nulová",J55,0)</f>
        <v>0</v>
      </c>
      <c r="BJ55" s="17" t="s">
        <v>76</v>
      </c>
      <c r="BK55" s="131">
        <f>ROUND(I55*H55,2)</f>
        <v>0</v>
      </c>
      <c r="BL55" s="17" t="s">
        <v>122</v>
      </c>
      <c r="BM55" s="130" t="s">
        <v>702</v>
      </c>
    </row>
    <row r="56" spans="1:47" s="2" customFormat="1" ht="19.5">
      <c r="A56" s="29"/>
      <c r="B56" s="30"/>
      <c r="C56" s="29"/>
      <c r="D56" s="132" t="s">
        <v>114</v>
      </c>
      <c r="E56" s="29"/>
      <c r="F56" s="133" t="s">
        <v>703</v>
      </c>
      <c r="G56" s="29"/>
      <c r="H56" s="29"/>
      <c r="I56" s="29"/>
      <c r="J56" s="29"/>
      <c r="K56" s="29"/>
      <c r="L56" s="30"/>
      <c r="M56" s="134"/>
      <c r="N56" s="135"/>
      <c r="O56" s="54"/>
      <c r="P56" s="54"/>
      <c r="Q56" s="54"/>
      <c r="R56" s="54"/>
      <c r="S56" s="54"/>
      <c r="T56" s="55"/>
      <c r="U56" s="29"/>
      <c r="V56" s="29"/>
      <c r="W56" s="29"/>
      <c r="X56" s="29"/>
      <c r="Y56" s="29"/>
      <c r="Z56" s="29"/>
      <c r="AA56" s="29"/>
      <c r="AB56" s="29"/>
      <c r="AC56" s="29"/>
      <c r="AD56" s="29"/>
      <c r="AE56" s="29"/>
      <c r="AT56" s="17" t="s">
        <v>114</v>
      </c>
      <c r="AU56" s="17" t="s">
        <v>78</v>
      </c>
    </row>
    <row r="57" spans="1:47" s="2" customFormat="1" ht="12">
      <c r="A57" s="29"/>
      <c r="B57" s="30"/>
      <c r="C57" s="29"/>
      <c r="D57" s="152" t="s">
        <v>148</v>
      </c>
      <c r="E57" s="29"/>
      <c r="F57" s="153" t="s">
        <v>704</v>
      </c>
      <c r="G57" s="29"/>
      <c r="H57" s="29"/>
      <c r="I57" s="29"/>
      <c r="J57" s="29"/>
      <c r="K57" s="29"/>
      <c r="L57" s="30"/>
      <c r="M57" s="134"/>
      <c r="N57" s="135"/>
      <c r="O57" s="54"/>
      <c r="P57" s="54"/>
      <c r="Q57" s="54"/>
      <c r="R57" s="54"/>
      <c r="S57" s="54"/>
      <c r="T57" s="55"/>
      <c r="U57" s="29"/>
      <c r="V57" s="29"/>
      <c r="W57" s="29"/>
      <c r="X57" s="29"/>
      <c r="Y57" s="29"/>
      <c r="Z57" s="29"/>
      <c r="AA57" s="29"/>
      <c r="AB57" s="29"/>
      <c r="AC57" s="29"/>
      <c r="AD57" s="29"/>
      <c r="AE57" s="29"/>
      <c r="AT57" s="17" t="s">
        <v>148</v>
      </c>
      <c r="AU57" s="17" t="s">
        <v>78</v>
      </c>
    </row>
    <row r="58" spans="2:51" s="12" customFormat="1" ht="12">
      <c r="B58" s="154"/>
      <c r="D58" s="132" t="s">
        <v>150</v>
      </c>
      <c r="E58" s="155" t="s">
        <v>1</v>
      </c>
      <c r="F58" s="156" t="s">
        <v>705</v>
      </c>
      <c r="H58" s="157">
        <v>30.121</v>
      </c>
      <c r="L58" s="154"/>
      <c r="M58" s="158"/>
      <c r="N58" s="159"/>
      <c r="O58" s="159"/>
      <c r="P58" s="159"/>
      <c r="Q58" s="159"/>
      <c r="R58" s="159"/>
      <c r="S58" s="159"/>
      <c r="T58" s="160"/>
      <c r="AT58" s="155" t="s">
        <v>150</v>
      </c>
      <c r="AU58" s="155" t="s">
        <v>78</v>
      </c>
      <c r="AV58" s="12" t="s">
        <v>78</v>
      </c>
      <c r="AW58" s="12" t="s">
        <v>26</v>
      </c>
      <c r="AX58" s="12" t="s">
        <v>76</v>
      </c>
      <c r="AY58" s="155" t="s">
        <v>108</v>
      </c>
    </row>
    <row r="59" spans="1:65" s="2" customFormat="1" ht="16.5" customHeight="1">
      <c r="A59" s="29"/>
      <c r="B59" s="118"/>
      <c r="C59" s="119" t="s">
        <v>118</v>
      </c>
      <c r="D59" s="119" t="s">
        <v>109</v>
      </c>
      <c r="E59" s="120" t="s">
        <v>706</v>
      </c>
      <c r="F59" s="121" t="s">
        <v>707</v>
      </c>
      <c r="G59" s="122" t="s">
        <v>190</v>
      </c>
      <c r="H59" s="123">
        <v>41.397</v>
      </c>
      <c r="I59" s="124"/>
      <c r="J59" s="124">
        <f>ROUND(I59*H59,2)</f>
        <v>0</v>
      </c>
      <c r="K59" s="125"/>
      <c r="L59" s="30"/>
      <c r="M59" s="126" t="s">
        <v>1</v>
      </c>
      <c r="N59" s="127" t="s">
        <v>34</v>
      </c>
      <c r="O59" s="128">
        <v>2.592</v>
      </c>
      <c r="P59" s="128">
        <f>O59*H59</f>
        <v>107.301024</v>
      </c>
      <c r="Q59" s="128">
        <v>0</v>
      </c>
      <c r="R59" s="128">
        <f>Q59*H59</f>
        <v>0</v>
      </c>
      <c r="S59" s="128">
        <v>0</v>
      </c>
      <c r="T59" s="129">
        <f>S59*H59</f>
        <v>0</v>
      </c>
      <c r="U59" s="29"/>
      <c r="V59" s="29"/>
      <c r="W59" s="29"/>
      <c r="X59" s="29"/>
      <c r="Y59" s="29"/>
      <c r="Z59" s="29"/>
      <c r="AA59" s="29"/>
      <c r="AB59" s="29"/>
      <c r="AC59" s="29"/>
      <c r="AD59" s="29"/>
      <c r="AE59" s="29"/>
      <c r="AR59" s="130" t="s">
        <v>122</v>
      </c>
      <c r="AT59" s="130" t="s">
        <v>109</v>
      </c>
      <c r="AU59" s="130" t="s">
        <v>78</v>
      </c>
      <c r="AY59" s="17" t="s">
        <v>108</v>
      </c>
      <c r="BE59" s="131">
        <f>IF(N59="základní",J59,0)</f>
        <v>0</v>
      </c>
      <c r="BF59" s="131">
        <f>IF(N59="snížená",J59,0)</f>
        <v>0</v>
      </c>
      <c r="BG59" s="131">
        <f>IF(N59="zákl. přenesená",J59,0)</f>
        <v>0</v>
      </c>
      <c r="BH59" s="131">
        <f>IF(N59="sníž. přenesená",J59,0)</f>
        <v>0</v>
      </c>
      <c r="BI59" s="131">
        <f>IF(N59="nulová",J59,0)</f>
        <v>0</v>
      </c>
      <c r="BJ59" s="17" t="s">
        <v>76</v>
      </c>
      <c r="BK59" s="131">
        <f>ROUND(I59*H59,2)</f>
        <v>0</v>
      </c>
      <c r="BL59" s="17" t="s">
        <v>122</v>
      </c>
      <c r="BM59" s="130" t="s">
        <v>708</v>
      </c>
    </row>
    <row r="60" spans="1:47" s="2" customFormat="1" ht="12">
      <c r="A60" s="29"/>
      <c r="B60" s="30"/>
      <c r="C60" s="29"/>
      <c r="D60" s="132" t="s">
        <v>114</v>
      </c>
      <c r="E60" s="29"/>
      <c r="F60" s="133" t="s">
        <v>709</v>
      </c>
      <c r="G60" s="29"/>
      <c r="H60" s="29"/>
      <c r="I60" s="29"/>
      <c r="J60" s="29"/>
      <c r="K60" s="29"/>
      <c r="L60" s="30"/>
      <c r="M60" s="134"/>
      <c r="N60" s="135"/>
      <c r="O60" s="54"/>
      <c r="P60" s="54"/>
      <c r="Q60" s="54"/>
      <c r="R60" s="54"/>
      <c r="S60" s="54"/>
      <c r="T60" s="55"/>
      <c r="U60" s="29"/>
      <c r="V60" s="29"/>
      <c r="W60" s="29"/>
      <c r="X60" s="29"/>
      <c r="Y60" s="29"/>
      <c r="Z60" s="29"/>
      <c r="AA60" s="29"/>
      <c r="AB60" s="29"/>
      <c r="AC60" s="29"/>
      <c r="AD60" s="29"/>
      <c r="AE60" s="29"/>
      <c r="AT60" s="17" t="s">
        <v>114</v>
      </c>
      <c r="AU60" s="17" t="s">
        <v>78</v>
      </c>
    </row>
    <row r="61" spans="1:47" s="2" customFormat="1" ht="12">
      <c r="A61" s="29"/>
      <c r="B61" s="30"/>
      <c r="C61" s="29"/>
      <c r="D61" s="152" t="s">
        <v>148</v>
      </c>
      <c r="E61" s="29"/>
      <c r="F61" s="153" t="s">
        <v>710</v>
      </c>
      <c r="G61" s="29"/>
      <c r="H61" s="29"/>
      <c r="I61" s="29"/>
      <c r="J61" s="29"/>
      <c r="K61" s="29"/>
      <c r="L61" s="30"/>
      <c r="M61" s="134"/>
      <c r="N61" s="135"/>
      <c r="O61" s="54"/>
      <c r="P61" s="54"/>
      <c r="Q61" s="54"/>
      <c r="R61" s="54"/>
      <c r="S61" s="54"/>
      <c r="T61" s="55"/>
      <c r="U61" s="29"/>
      <c r="V61" s="29"/>
      <c r="W61" s="29"/>
      <c r="X61" s="29"/>
      <c r="Y61" s="29"/>
      <c r="Z61" s="29"/>
      <c r="AA61" s="29"/>
      <c r="AB61" s="29"/>
      <c r="AC61" s="29"/>
      <c r="AD61" s="29"/>
      <c r="AE61" s="29"/>
      <c r="AT61" s="17" t="s">
        <v>148</v>
      </c>
      <c r="AU61" s="17" t="s">
        <v>78</v>
      </c>
    </row>
    <row r="62" spans="2:51" s="12" customFormat="1" ht="12">
      <c r="B62" s="154"/>
      <c r="D62" s="132" t="s">
        <v>150</v>
      </c>
      <c r="E62" s="155" t="s">
        <v>1</v>
      </c>
      <c r="F62" s="156" t="s">
        <v>711</v>
      </c>
      <c r="H62" s="157">
        <v>1.397</v>
      </c>
      <c r="L62" s="154"/>
      <c r="M62" s="158"/>
      <c r="N62" s="159"/>
      <c r="O62" s="159"/>
      <c r="P62" s="159"/>
      <c r="Q62" s="159"/>
      <c r="R62" s="159"/>
      <c r="S62" s="159"/>
      <c r="T62" s="160"/>
      <c r="AT62" s="155" t="s">
        <v>150</v>
      </c>
      <c r="AU62" s="155" t="s">
        <v>78</v>
      </c>
      <c r="AV62" s="12" t="s">
        <v>78</v>
      </c>
      <c r="AW62" s="12" t="s">
        <v>26</v>
      </c>
      <c r="AX62" s="12" t="s">
        <v>69</v>
      </c>
      <c r="AY62" s="155" t="s">
        <v>108</v>
      </c>
    </row>
    <row r="63" spans="2:51" s="12" customFormat="1" ht="12">
      <c r="B63" s="154"/>
      <c r="D63" s="132" t="s">
        <v>150</v>
      </c>
      <c r="E63" s="155" t="s">
        <v>1</v>
      </c>
      <c r="F63" s="156" t="s">
        <v>712</v>
      </c>
      <c r="H63" s="157">
        <v>40</v>
      </c>
      <c r="L63" s="154"/>
      <c r="M63" s="158"/>
      <c r="N63" s="159"/>
      <c r="O63" s="159"/>
      <c r="P63" s="159"/>
      <c r="Q63" s="159"/>
      <c r="R63" s="159"/>
      <c r="S63" s="159"/>
      <c r="T63" s="160"/>
      <c r="AT63" s="155" t="s">
        <v>150</v>
      </c>
      <c r="AU63" s="155" t="s">
        <v>78</v>
      </c>
      <c r="AV63" s="12" t="s">
        <v>78</v>
      </c>
      <c r="AW63" s="12" t="s">
        <v>26</v>
      </c>
      <c r="AX63" s="12" t="s">
        <v>69</v>
      </c>
      <c r="AY63" s="155" t="s">
        <v>108</v>
      </c>
    </row>
    <row r="64" spans="2:51" s="13" customFormat="1" ht="12">
      <c r="B64" s="161"/>
      <c r="D64" s="132" t="s">
        <v>150</v>
      </c>
      <c r="E64" s="162" t="s">
        <v>1</v>
      </c>
      <c r="F64" s="163" t="s">
        <v>177</v>
      </c>
      <c r="H64" s="164">
        <v>41.397</v>
      </c>
      <c r="L64" s="161"/>
      <c r="M64" s="165"/>
      <c r="N64" s="166"/>
      <c r="O64" s="166"/>
      <c r="P64" s="166"/>
      <c r="Q64" s="166"/>
      <c r="R64" s="166"/>
      <c r="S64" s="166"/>
      <c r="T64" s="167"/>
      <c r="AT64" s="162" t="s">
        <v>150</v>
      </c>
      <c r="AU64" s="162" t="s">
        <v>78</v>
      </c>
      <c r="AV64" s="13" t="s">
        <v>122</v>
      </c>
      <c r="AW64" s="13" t="s">
        <v>26</v>
      </c>
      <c r="AX64" s="13" t="s">
        <v>76</v>
      </c>
      <c r="AY64" s="162" t="s">
        <v>108</v>
      </c>
    </row>
    <row r="65" spans="1:65" s="2" customFormat="1" ht="16.5" customHeight="1">
      <c r="A65" s="29"/>
      <c r="B65" s="118"/>
      <c r="C65" s="119" t="s">
        <v>122</v>
      </c>
      <c r="D65" s="119" t="s">
        <v>109</v>
      </c>
      <c r="E65" s="120" t="s">
        <v>239</v>
      </c>
      <c r="F65" s="121" t="s">
        <v>240</v>
      </c>
      <c r="G65" s="122" t="s">
        <v>145</v>
      </c>
      <c r="H65" s="123">
        <v>251.005</v>
      </c>
      <c r="I65" s="124"/>
      <c r="J65" s="124">
        <f>ROUND(I65*H65,2)</f>
        <v>0</v>
      </c>
      <c r="K65" s="125"/>
      <c r="L65" s="30"/>
      <c r="M65" s="126" t="s">
        <v>1</v>
      </c>
      <c r="N65" s="127" t="s">
        <v>34</v>
      </c>
      <c r="O65" s="128">
        <v>0.236</v>
      </c>
      <c r="P65" s="128">
        <f>O65*H65</f>
        <v>59.237179999999995</v>
      </c>
      <c r="Q65" s="128">
        <v>0.00084</v>
      </c>
      <c r="R65" s="128">
        <f>Q65*H65</f>
        <v>0.2108442</v>
      </c>
      <c r="S65" s="128">
        <v>0</v>
      </c>
      <c r="T65" s="129">
        <f>S65*H65</f>
        <v>0</v>
      </c>
      <c r="U65" s="29"/>
      <c r="V65" s="29"/>
      <c r="W65" s="29"/>
      <c r="X65" s="29"/>
      <c r="Y65" s="29"/>
      <c r="Z65" s="29"/>
      <c r="AA65" s="29"/>
      <c r="AB65" s="29"/>
      <c r="AC65" s="29"/>
      <c r="AD65" s="29"/>
      <c r="AE65" s="29"/>
      <c r="AR65" s="130" t="s">
        <v>122</v>
      </c>
      <c r="AT65" s="130" t="s">
        <v>109</v>
      </c>
      <c r="AU65" s="130" t="s">
        <v>78</v>
      </c>
      <c r="AY65" s="17" t="s">
        <v>108</v>
      </c>
      <c r="BE65" s="131">
        <f>IF(N65="základní",J65,0)</f>
        <v>0</v>
      </c>
      <c r="BF65" s="131">
        <f>IF(N65="snížená",J65,0)</f>
        <v>0</v>
      </c>
      <c r="BG65" s="131">
        <f>IF(N65="zákl. přenesená",J65,0)</f>
        <v>0</v>
      </c>
      <c r="BH65" s="131">
        <f>IF(N65="sníž. přenesená",J65,0)</f>
        <v>0</v>
      </c>
      <c r="BI65" s="131">
        <f>IF(N65="nulová",J65,0)</f>
        <v>0</v>
      </c>
      <c r="BJ65" s="17" t="s">
        <v>76</v>
      </c>
      <c r="BK65" s="131">
        <f>ROUND(I65*H65,2)</f>
        <v>0</v>
      </c>
      <c r="BL65" s="17" t="s">
        <v>122</v>
      </c>
      <c r="BM65" s="130" t="s">
        <v>713</v>
      </c>
    </row>
    <row r="66" spans="1:47" s="2" customFormat="1" ht="12">
      <c r="A66" s="29"/>
      <c r="B66" s="30"/>
      <c r="C66" s="29"/>
      <c r="D66" s="132" t="s">
        <v>114</v>
      </c>
      <c r="E66" s="29"/>
      <c r="F66" s="133" t="s">
        <v>242</v>
      </c>
      <c r="G66" s="29"/>
      <c r="H66" s="29"/>
      <c r="I66" s="29"/>
      <c r="J66" s="29"/>
      <c r="K66" s="29"/>
      <c r="L66" s="30"/>
      <c r="M66" s="134"/>
      <c r="N66" s="135"/>
      <c r="O66" s="54"/>
      <c r="P66" s="54"/>
      <c r="Q66" s="54"/>
      <c r="R66" s="54"/>
      <c r="S66" s="54"/>
      <c r="T66" s="55"/>
      <c r="U66" s="29"/>
      <c r="V66" s="29"/>
      <c r="W66" s="29"/>
      <c r="X66" s="29"/>
      <c r="Y66" s="29"/>
      <c r="Z66" s="29"/>
      <c r="AA66" s="29"/>
      <c r="AB66" s="29"/>
      <c r="AC66" s="29"/>
      <c r="AD66" s="29"/>
      <c r="AE66" s="29"/>
      <c r="AT66" s="17" t="s">
        <v>114</v>
      </c>
      <c r="AU66" s="17" t="s">
        <v>78</v>
      </c>
    </row>
    <row r="67" spans="1:47" s="2" customFormat="1" ht="12">
      <c r="A67" s="29"/>
      <c r="B67" s="30"/>
      <c r="C67" s="29"/>
      <c r="D67" s="152" t="s">
        <v>148</v>
      </c>
      <c r="E67" s="29"/>
      <c r="F67" s="153" t="s">
        <v>243</v>
      </c>
      <c r="G67" s="29"/>
      <c r="H67" s="29"/>
      <c r="I67" s="29"/>
      <c r="J67" s="29"/>
      <c r="K67" s="29"/>
      <c r="L67" s="30"/>
      <c r="M67" s="134"/>
      <c r="N67" s="135"/>
      <c r="O67" s="54"/>
      <c r="P67" s="54"/>
      <c r="Q67" s="54"/>
      <c r="R67" s="54"/>
      <c r="S67" s="54"/>
      <c r="T67" s="55"/>
      <c r="U67" s="29"/>
      <c r="V67" s="29"/>
      <c r="W67" s="29"/>
      <c r="X67" s="29"/>
      <c r="Y67" s="29"/>
      <c r="Z67" s="29"/>
      <c r="AA67" s="29"/>
      <c r="AB67" s="29"/>
      <c r="AC67" s="29"/>
      <c r="AD67" s="29"/>
      <c r="AE67" s="29"/>
      <c r="AT67" s="17" t="s">
        <v>148</v>
      </c>
      <c r="AU67" s="17" t="s">
        <v>78</v>
      </c>
    </row>
    <row r="68" spans="2:51" s="12" customFormat="1" ht="12">
      <c r="B68" s="154"/>
      <c r="D68" s="132" t="s">
        <v>150</v>
      </c>
      <c r="E68" s="155" t="s">
        <v>1</v>
      </c>
      <c r="F68" s="156" t="s">
        <v>714</v>
      </c>
      <c r="H68" s="157">
        <v>19.37</v>
      </c>
      <c r="L68" s="154"/>
      <c r="M68" s="158"/>
      <c r="N68" s="159"/>
      <c r="O68" s="159"/>
      <c r="P68" s="159"/>
      <c r="Q68" s="159"/>
      <c r="R68" s="159"/>
      <c r="S68" s="159"/>
      <c r="T68" s="160"/>
      <c r="AT68" s="155" t="s">
        <v>150</v>
      </c>
      <c r="AU68" s="155" t="s">
        <v>78</v>
      </c>
      <c r="AV68" s="12" t="s">
        <v>78</v>
      </c>
      <c r="AW68" s="12" t="s">
        <v>26</v>
      </c>
      <c r="AX68" s="12" t="s">
        <v>69</v>
      </c>
      <c r="AY68" s="155" t="s">
        <v>108</v>
      </c>
    </row>
    <row r="69" spans="2:51" s="12" customFormat="1" ht="12">
      <c r="B69" s="154"/>
      <c r="D69" s="132" t="s">
        <v>150</v>
      </c>
      <c r="E69" s="155" t="s">
        <v>1</v>
      </c>
      <c r="F69" s="156" t="s">
        <v>715</v>
      </c>
      <c r="H69" s="157">
        <v>45.24</v>
      </c>
      <c r="L69" s="154"/>
      <c r="M69" s="158"/>
      <c r="N69" s="159"/>
      <c r="O69" s="159"/>
      <c r="P69" s="159"/>
      <c r="Q69" s="159"/>
      <c r="R69" s="159"/>
      <c r="S69" s="159"/>
      <c r="T69" s="160"/>
      <c r="AT69" s="155" t="s">
        <v>150</v>
      </c>
      <c r="AU69" s="155" t="s">
        <v>78</v>
      </c>
      <c r="AV69" s="12" t="s">
        <v>78</v>
      </c>
      <c r="AW69" s="12" t="s">
        <v>26</v>
      </c>
      <c r="AX69" s="12" t="s">
        <v>69</v>
      </c>
      <c r="AY69" s="155" t="s">
        <v>108</v>
      </c>
    </row>
    <row r="70" spans="2:51" s="12" customFormat="1" ht="12">
      <c r="B70" s="154"/>
      <c r="D70" s="132" t="s">
        <v>150</v>
      </c>
      <c r="E70" s="155" t="s">
        <v>1</v>
      </c>
      <c r="F70" s="156" t="s">
        <v>716</v>
      </c>
      <c r="H70" s="157">
        <v>59.5</v>
      </c>
      <c r="L70" s="154"/>
      <c r="M70" s="158"/>
      <c r="N70" s="159"/>
      <c r="O70" s="159"/>
      <c r="P70" s="159"/>
      <c r="Q70" s="159"/>
      <c r="R70" s="159"/>
      <c r="S70" s="159"/>
      <c r="T70" s="160"/>
      <c r="AT70" s="155" t="s">
        <v>150</v>
      </c>
      <c r="AU70" s="155" t="s">
        <v>78</v>
      </c>
      <c r="AV70" s="12" t="s">
        <v>78</v>
      </c>
      <c r="AW70" s="12" t="s">
        <v>26</v>
      </c>
      <c r="AX70" s="12" t="s">
        <v>69</v>
      </c>
      <c r="AY70" s="155" t="s">
        <v>108</v>
      </c>
    </row>
    <row r="71" spans="2:51" s="12" customFormat="1" ht="12">
      <c r="B71" s="154"/>
      <c r="D71" s="132" t="s">
        <v>150</v>
      </c>
      <c r="E71" s="155" t="s">
        <v>1</v>
      </c>
      <c r="F71" s="156" t="s">
        <v>717</v>
      </c>
      <c r="H71" s="157">
        <v>73.975</v>
      </c>
      <c r="L71" s="154"/>
      <c r="M71" s="158"/>
      <c r="N71" s="159"/>
      <c r="O71" s="159"/>
      <c r="P71" s="159"/>
      <c r="Q71" s="159"/>
      <c r="R71" s="159"/>
      <c r="S71" s="159"/>
      <c r="T71" s="160"/>
      <c r="AT71" s="155" t="s">
        <v>150</v>
      </c>
      <c r="AU71" s="155" t="s">
        <v>78</v>
      </c>
      <c r="AV71" s="12" t="s">
        <v>78</v>
      </c>
      <c r="AW71" s="12" t="s">
        <v>26</v>
      </c>
      <c r="AX71" s="12" t="s">
        <v>69</v>
      </c>
      <c r="AY71" s="155" t="s">
        <v>108</v>
      </c>
    </row>
    <row r="72" spans="2:51" s="12" customFormat="1" ht="12">
      <c r="B72" s="154"/>
      <c r="D72" s="132" t="s">
        <v>150</v>
      </c>
      <c r="E72" s="155" t="s">
        <v>1</v>
      </c>
      <c r="F72" s="156" t="s">
        <v>718</v>
      </c>
      <c r="H72" s="157">
        <v>52.92</v>
      </c>
      <c r="L72" s="154"/>
      <c r="M72" s="158"/>
      <c r="N72" s="159"/>
      <c r="O72" s="159"/>
      <c r="P72" s="159"/>
      <c r="Q72" s="159"/>
      <c r="R72" s="159"/>
      <c r="S72" s="159"/>
      <c r="T72" s="160"/>
      <c r="AT72" s="155" t="s">
        <v>150</v>
      </c>
      <c r="AU72" s="155" t="s">
        <v>78</v>
      </c>
      <c r="AV72" s="12" t="s">
        <v>78</v>
      </c>
      <c r="AW72" s="12" t="s">
        <v>26</v>
      </c>
      <c r="AX72" s="12" t="s">
        <v>69</v>
      </c>
      <c r="AY72" s="155" t="s">
        <v>108</v>
      </c>
    </row>
    <row r="73" spans="2:51" s="13" customFormat="1" ht="12">
      <c r="B73" s="161"/>
      <c r="D73" s="132" t="s">
        <v>150</v>
      </c>
      <c r="E73" s="162" t="s">
        <v>1</v>
      </c>
      <c r="F73" s="163" t="s">
        <v>177</v>
      </c>
      <c r="H73" s="164">
        <v>251.005</v>
      </c>
      <c r="L73" s="161"/>
      <c r="M73" s="165"/>
      <c r="N73" s="166"/>
      <c r="O73" s="166"/>
      <c r="P73" s="166"/>
      <c r="Q73" s="166"/>
      <c r="R73" s="166"/>
      <c r="S73" s="166"/>
      <c r="T73" s="167"/>
      <c r="AT73" s="162" t="s">
        <v>150</v>
      </c>
      <c r="AU73" s="162" t="s">
        <v>78</v>
      </c>
      <c r="AV73" s="13" t="s">
        <v>122</v>
      </c>
      <c r="AW73" s="13" t="s">
        <v>26</v>
      </c>
      <c r="AX73" s="13" t="s">
        <v>76</v>
      </c>
      <c r="AY73" s="162" t="s">
        <v>108</v>
      </c>
    </row>
    <row r="74" spans="1:65" s="2" customFormat="1" ht="16.5" customHeight="1">
      <c r="A74" s="29"/>
      <c r="B74" s="118"/>
      <c r="C74" s="119" t="s">
        <v>107</v>
      </c>
      <c r="D74" s="119" t="s">
        <v>109</v>
      </c>
      <c r="E74" s="120" t="s">
        <v>719</v>
      </c>
      <c r="F74" s="121" t="s">
        <v>720</v>
      </c>
      <c r="G74" s="122" t="s">
        <v>145</v>
      </c>
      <c r="H74" s="123">
        <v>64</v>
      </c>
      <c r="I74" s="124"/>
      <c r="J74" s="124">
        <f>ROUND(I74*H74,2)</f>
        <v>0</v>
      </c>
      <c r="K74" s="125"/>
      <c r="L74" s="30"/>
      <c r="M74" s="126" t="s">
        <v>1</v>
      </c>
      <c r="N74" s="127" t="s">
        <v>34</v>
      </c>
      <c r="O74" s="128">
        <v>0.479</v>
      </c>
      <c r="P74" s="128">
        <f>O74*H74</f>
        <v>30.656</v>
      </c>
      <c r="Q74" s="128">
        <v>0.00085</v>
      </c>
      <c r="R74" s="128">
        <f>Q74*H74</f>
        <v>0.0544</v>
      </c>
      <c r="S74" s="128">
        <v>0</v>
      </c>
      <c r="T74" s="129">
        <f>S74*H74</f>
        <v>0</v>
      </c>
      <c r="U74" s="29"/>
      <c r="V74" s="29"/>
      <c r="W74" s="29"/>
      <c r="X74" s="29"/>
      <c r="Y74" s="29"/>
      <c r="Z74" s="29"/>
      <c r="AA74" s="29"/>
      <c r="AB74" s="29"/>
      <c r="AC74" s="29"/>
      <c r="AD74" s="29"/>
      <c r="AE74" s="29"/>
      <c r="AR74" s="130" t="s">
        <v>122</v>
      </c>
      <c r="AT74" s="130" t="s">
        <v>109</v>
      </c>
      <c r="AU74" s="130" t="s">
        <v>78</v>
      </c>
      <c r="AY74" s="17" t="s">
        <v>108</v>
      </c>
      <c r="BE74" s="131">
        <f>IF(N74="základní",J74,0)</f>
        <v>0</v>
      </c>
      <c r="BF74" s="131">
        <f>IF(N74="snížená",J74,0)</f>
        <v>0</v>
      </c>
      <c r="BG74" s="131">
        <f>IF(N74="zákl. přenesená",J74,0)</f>
        <v>0</v>
      </c>
      <c r="BH74" s="131">
        <f>IF(N74="sníž. přenesená",J74,0)</f>
        <v>0</v>
      </c>
      <c r="BI74" s="131">
        <f>IF(N74="nulová",J74,0)</f>
        <v>0</v>
      </c>
      <c r="BJ74" s="17" t="s">
        <v>76</v>
      </c>
      <c r="BK74" s="131">
        <f>ROUND(I74*H74,2)</f>
        <v>0</v>
      </c>
      <c r="BL74" s="17" t="s">
        <v>122</v>
      </c>
      <c r="BM74" s="130" t="s">
        <v>721</v>
      </c>
    </row>
    <row r="75" spans="1:47" s="2" customFormat="1" ht="12">
      <c r="A75" s="29"/>
      <c r="B75" s="30"/>
      <c r="C75" s="29"/>
      <c r="D75" s="132" t="s">
        <v>114</v>
      </c>
      <c r="E75" s="29"/>
      <c r="F75" s="133" t="s">
        <v>722</v>
      </c>
      <c r="G75" s="29"/>
      <c r="H75" s="29"/>
      <c r="I75" s="29"/>
      <c r="J75" s="29"/>
      <c r="K75" s="29"/>
      <c r="L75" s="30"/>
      <c r="M75" s="134"/>
      <c r="N75" s="135"/>
      <c r="O75" s="54"/>
      <c r="P75" s="54"/>
      <c r="Q75" s="54"/>
      <c r="R75" s="54"/>
      <c r="S75" s="54"/>
      <c r="T75" s="55"/>
      <c r="U75" s="29"/>
      <c r="V75" s="29"/>
      <c r="W75" s="29"/>
      <c r="X75" s="29"/>
      <c r="Y75" s="29"/>
      <c r="Z75" s="29"/>
      <c r="AA75" s="29"/>
      <c r="AB75" s="29"/>
      <c r="AC75" s="29"/>
      <c r="AD75" s="29"/>
      <c r="AE75" s="29"/>
      <c r="AT75" s="17" t="s">
        <v>114</v>
      </c>
      <c r="AU75" s="17" t="s">
        <v>78</v>
      </c>
    </row>
    <row r="76" spans="1:47" s="2" customFormat="1" ht="12">
      <c r="A76" s="29"/>
      <c r="B76" s="30"/>
      <c r="C76" s="29"/>
      <c r="D76" s="152" t="s">
        <v>148</v>
      </c>
      <c r="E76" s="29"/>
      <c r="F76" s="153" t="s">
        <v>723</v>
      </c>
      <c r="G76" s="29"/>
      <c r="H76" s="29"/>
      <c r="I76" s="29"/>
      <c r="J76" s="29"/>
      <c r="K76" s="29"/>
      <c r="L76" s="30"/>
      <c r="M76" s="134"/>
      <c r="N76" s="135"/>
      <c r="O76" s="54"/>
      <c r="P76" s="54"/>
      <c r="Q76" s="54"/>
      <c r="R76" s="54"/>
      <c r="S76" s="54"/>
      <c r="T76" s="55"/>
      <c r="U76" s="29"/>
      <c r="V76" s="29"/>
      <c r="W76" s="29"/>
      <c r="X76" s="29"/>
      <c r="Y76" s="29"/>
      <c r="Z76" s="29"/>
      <c r="AA76" s="29"/>
      <c r="AB76" s="29"/>
      <c r="AC76" s="29"/>
      <c r="AD76" s="29"/>
      <c r="AE76" s="29"/>
      <c r="AT76" s="17" t="s">
        <v>148</v>
      </c>
      <c r="AU76" s="17" t="s">
        <v>78</v>
      </c>
    </row>
    <row r="77" spans="2:51" s="12" customFormat="1" ht="12">
      <c r="B77" s="154"/>
      <c r="D77" s="132" t="s">
        <v>150</v>
      </c>
      <c r="E77" s="155" t="s">
        <v>1</v>
      </c>
      <c r="F77" s="156" t="s">
        <v>724</v>
      </c>
      <c r="H77" s="157">
        <v>64</v>
      </c>
      <c r="L77" s="154"/>
      <c r="M77" s="158"/>
      <c r="N77" s="159"/>
      <c r="O77" s="159"/>
      <c r="P77" s="159"/>
      <c r="Q77" s="159"/>
      <c r="R77" s="159"/>
      <c r="S77" s="159"/>
      <c r="T77" s="160"/>
      <c r="AT77" s="155" t="s">
        <v>150</v>
      </c>
      <c r="AU77" s="155" t="s">
        <v>78</v>
      </c>
      <c r="AV77" s="12" t="s">
        <v>78</v>
      </c>
      <c r="AW77" s="12" t="s">
        <v>26</v>
      </c>
      <c r="AX77" s="12" t="s">
        <v>76</v>
      </c>
      <c r="AY77" s="155" t="s">
        <v>108</v>
      </c>
    </row>
    <row r="78" spans="1:65" s="2" customFormat="1" ht="16.5" customHeight="1">
      <c r="A78" s="29"/>
      <c r="B78" s="118"/>
      <c r="C78" s="119" t="s">
        <v>129</v>
      </c>
      <c r="D78" s="119" t="s">
        <v>109</v>
      </c>
      <c r="E78" s="120" t="s">
        <v>252</v>
      </c>
      <c r="F78" s="121" t="s">
        <v>253</v>
      </c>
      <c r="G78" s="122" t="s">
        <v>145</v>
      </c>
      <c r="H78" s="123">
        <v>251.005</v>
      </c>
      <c r="I78" s="124"/>
      <c r="J78" s="124">
        <f>ROUND(I78*H78,2)</f>
        <v>0</v>
      </c>
      <c r="K78" s="125"/>
      <c r="L78" s="30"/>
      <c r="M78" s="126" t="s">
        <v>1</v>
      </c>
      <c r="N78" s="127" t="s">
        <v>34</v>
      </c>
      <c r="O78" s="128">
        <v>0.216</v>
      </c>
      <c r="P78" s="128">
        <f>O78*H78</f>
        <v>54.217079999999996</v>
      </c>
      <c r="Q78" s="128">
        <v>0</v>
      </c>
      <c r="R78" s="128">
        <f>Q78*H78</f>
        <v>0</v>
      </c>
      <c r="S78" s="128">
        <v>0</v>
      </c>
      <c r="T78" s="129">
        <f>S78*H78</f>
        <v>0</v>
      </c>
      <c r="U78" s="29"/>
      <c r="V78" s="29"/>
      <c r="W78" s="29"/>
      <c r="X78" s="29"/>
      <c r="Y78" s="29"/>
      <c r="Z78" s="29"/>
      <c r="AA78" s="29"/>
      <c r="AB78" s="29"/>
      <c r="AC78" s="29"/>
      <c r="AD78" s="29"/>
      <c r="AE78" s="29"/>
      <c r="AR78" s="130" t="s">
        <v>122</v>
      </c>
      <c r="AT78" s="130" t="s">
        <v>109</v>
      </c>
      <c r="AU78" s="130" t="s">
        <v>78</v>
      </c>
      <c r="AY78" s="17" t="s">
        <v>108</v>
      </c>
      <c r="BE78" s="131">
        <f>IF(N78="základní",J78,0)</f>
        <v>0</v>
      </c>
      <c r="BF78" s="131">
        <f>IF(N78="snížená",J78,0)</f>
        <v>0</v>
      </c>
      <c r="BG78" s="131">
        <f>IF(N78="zákl. přenesená",J78,0)</f>
        <v>0</v>
      </c>
      <c r="BH78" s="131">
        <f>IF(N78="sníž. přenesená",J78,0)</f>
        <v>0</v>
      </c>
      <c r="BI78" s="131">
        <f>IF(N78="nulová",J78,0)</f>
        <v>0</v>
      </c>
      <c r="BJ78" s="17" t="s">
        <v>76</v>
      </c>
      <c r="BK78" s="131">
        <f>ROUND(I78*H78,2)</f>
        <v>0</v>
      </c>
      <c r="BL78" s="17" t="s">
        <v>122</v>
      </c>
      <c r="BM78" s="130" t="s">
        <v>725</v>
      </c>
    </row>
    <row r="79" spans="1:47" s="2" customFormat="1" ht="19.5">
      <c r="A79" s="29"/>
      <c r="B79" s="30"/>
      <c r="C79" s="29"/>
      <c r="D79" s="132" t="s">
        <v>114</v>
      </c>
      <c r="E79" s="29"/>
      <c r="F79" s="133" t="s">
        <v>255</v>
      </c>
      <c r="G79" s="29"/>
      <c r="H79" s="29"/>
      <c r="I79" s="29"/>
      <c r="J79" s="29"/>
      <c r="K79" s="29"/>
      <c r="L79" s="30"/>
      <c r="M79" s="134"/>
      <c r="N79" s="135"/>
      <c r="O79" s="54"/>
      <c r="P79" s="54"/>
      <c r="Q79" s="54"/>
      <c r="R79" s="54"/>
      <c r="S79" s="54"/>
      <c r="T79" s="55"/>
      <c r="U79" s="29"/>
      <c r="V79" s="29"/>
      <c r="W79" s="29"/>
      <c r="X79" s="29"/>
      <c r="Y79" s="29"/>
      <c r="Z79" s="29"/>
      <c r="AA79" s="29"/>
      <c r="AB79" s="29"/>
      <c r="AC79" s="29"/>
      <c r="AD79" s="29"/>
      <c r="AE79" s="29"/>
      <c r="AT79" s="17" t="s">
        <v>114</v>
      </c>
      <c r="AU79" s="17" t="s">
        <v>78</v>
      </c>
    </row>
    <row r="80" spans="1:47" s="2" customFormat="1" ht="12">
      <c r="A80" s="29"/>
      <c r="B80" s="30"/>
      <c r="C80" s="29"/>
      <c r="D80" s="152" t="s">
        <v>148</v>
      </c>
      <c r="E80" s="29"/>
      <c r="F80" s="153" t="s">
        <v>256</v>
      </c>
      <c r="G80" s="29"/>
      <c r="H80" s="29"/>
      <c r="I80" s="29"/>
      <c r="J80" s="29"/>
      <c r="K80" s="29"/>
      <c r="L80" s="30"/>
      <c r="M80" s="134"/>
      <c r="N80" s="135"/>
      <c r="O80" s="54"/>
      <c r="P80" s="54"/>
      <c r="Q80" s="54"/>
      <c r="R80" s="54"/>
      <c r="S80" s="54"/>
      <c r="T80" s="55"/>
      <c r="U80" s="29"/>
      <c r="V80" s="29"/>
      <c r="W80" s="29"/>
      <c r="X80" s="29"/>
      <c r="Y80" s="29"/>
      <c r="Z80" s="29"/>
      <c r="AA80" s="29"/>
      <c r="AB80" s="29"/>
      <c r="AC80" s="29"/>
      <c r="AD80" s="29"/>
      <c r="AE80" s="29"/>
      <c r="AT80" s="17" t="s">
        <v>148</v>
      </c>
      <c r="AU80" s="17" t="s">
        <v>78</v>
      </c>
    </row>
    <row r="81" spans="1:65" s="2" customFormat="1" ht="16.5" customHeight="1">
      <c r="A81" s="29"/>
      <c r="B81" s="118"/>
      <c r="C81" s="119" t="s">
        <v>187</v>
      </c>
      <c r="D81" s="119" t="s">
        <v>109</v>
      </c>
      <c r="E81" s="120" t="s">
        <v>726</v>
      </c>
      <c r="F81" s="121" t="s">
        <v>727</v>
      </c>
      <c r="G81" s="122" t="s">
        <v>145</v>
      </c>
      <c r="H81" s="123">
        <v>64</v>
      </c>
      <c r="I81" s="124"/>
      <c r="J81" s="124">
        <f>ROUND(I81*H81,2)</f>
        <v>0</v>
      </c>
      <c r="K81" s="125"/>
      <c r="L81" s="30"/>
      <c r="M81" s="126" t="s">
        <v>1</v>
      </c>
      <c r="N81" s="127" t="s">
        <v>34</v>
      </c>
      <c r="O81" s="128">
        <v>0.327</v>
      </c>
      <c r="P81" s="128">
        <f>O81*H81</f>
        <v>20.928</v>
      </c>
      <c r="Q81" s="128">
        <v>0</v>
      </c>
      <c r="R81" s="128">
        <f>Q81*H81</f>
        <v>0</v>
      </c>
      <c r="S81" s="128">
        <v>0</v>
      </c>
      <c r="T81" s="129">
        <f>S81*H81</f>
        <v>0</v>
      </c>
      <c r="U81" s="29"/>
      <c r="V81" s="29"/>
      <c r="W81" s="29"/>
      <c r="X81" s="29"/>
      <c r="Y81" s="29"/>
      <c r="Z81" s="29"/>
      <c r="AA81" s="29"/>
      <c r="AB81" s="29"/>
      <c r="AC81" s="29"/>
      <c r="AD81" s="29"/>
      <c r="AE81" s="29"/>
      <c r="AR81" s="130" t="s">
        <v>122</v>
      </c>
      <c r="AT81" s="130" t="s">
        <v>109</v>
      </c>
      <c r="AU81" s="130" t="s">
        <v>78</v>
      </c>
      <c r="AY81" s="17" t="s">
        <v>108</v>
      </c>
      <c r="BE81" s="131">
        <f>IF(N81="základní",J81,0)</f>
        <v>0</v>
      </c>
      <c r="BF81" s="131">
        <f>IF(N81="snížená",J81,0)</f>
        <v>0</v>
      </c>
      <c r="BG81" s="131">
        <f>IF(N81="zákl. přenesená",J81,0)</f>
        <v>0</v>
      </c>
      <c r="BH81" s="131">
        <f>IF(N81="sníž. přenesená",J81,0)</f>
        <v>0</v>
      </c>
      <c r="BI81" s="131">
        <f>IF(N81="nulová",J81,0)</f>
        <v>0</v>
      </c>
      <c r="BJ81" s="17" t="s">
        <v>76</v>
      </c>
      <c r="BK81" s="131">
        <f>ROUND(I81*H81,2)</f>
        <v>0</v>
      </c>
      <c r="BL81" s="17" t="s">
        <v>122</v>
      </c>
      <c r="BM81" s="130" t="s">
        <v>728</v>
      </c>
    </row>
    <row r="82" spans="1:47" s="2" customFormat="1" ht="19.5">
      <c r="A82" s="29"/>
      <c r="B82" s="30"/>
      <c r="C82" s="29"/>
      <c r="D82" s="132" t="s">
        <v>114</v>
      </c>
      <c r="E82" s="29"/>
      <c r="F82" s="133" t="s">
        <v>729</v>
      </c>
      <c r="G82" s="29"/>
      <c r="H82" s="29"/>
      <c r="I82" s="29"/>
      <c r="J82" s="29"/>
      <c r="K82" s="29"/>
      <c r="L82" s="30"/>
      <c r="M82" s="134"/>
      <c r="N82" s="135"/>
      <c r="O82" s="54"/>
      <c r="P82" s="54"/>
      <c r="Q82" s="54"/>
      <c r="R82" s="54"/>
      <c r="S82" s="54"/>
      <c r="T82" s="55"/>
      <c r="U82" s="29"/>
      <c r="V82" s="29"/>
      <c r="W82" s="29"/>
      <c r="X82" s="29"/>
      <c r="Y82" s="29"/>
      <c r="Z82" s="29"/>
      <c r="AA82" s="29"/>
      <c r="AB82" s="29"/>
      <c r="AC82" s="29"/>
      <c r="AD82" s="29"/>
      <c r="AE82" s="29"/>
      <c r="AT82" s="17" t="s">
        <v>114</v>
      </c>
      <c r="AU82" s="17" t="s">
        <v>78</v>
      </c>
    </row>
    <row r="83" spans="1:47" s="2" customFormat="1" ht="12">
      <c r="A83" s="29"/>
      <c r="B83" s="30"/>
      <c r="C83" s="29"/>
      <c r="D83" s="152" t="s">
        <v>148</v>
      </c>
      <c r="E83" s="29"/>
      <c r="F83" s="153" t="s">
        <v>730</v>
      </c>
      <c r="G83" s="29"/>
      <c r="H83" s="29"/>
      <c r="I83" s="29"/>
      <c r="J83" s="29"/>
      <c r="K83" s="29"/>
      <c r="L83" s="30"/>
      <c r="M83" s="134"/>
      <c r="N83" s="135"/>
      <c r="O83" s="54"/>
      <c r="P83" s="54"/>
      <c r="Q83" s="54"/>
      <c r="R83" s="54"/>
      <c r="S83" s="54"/>
      <c r="T83" s="55"/>
      <c r="U83" s="29"/>
      <c r="V83" s="29"/>
      <c r="W83" s="29"/>
      <c r="X83" s="29"/>
      <c r="Y83" s="29"/>
      <c r="Z83" s="29"/>
      <c r="AA83" s="29"/>
      <c r="AB83" s="29"/>
      <c r="AC83" s="29"/>
      <c r="AD83" s="29"/>
      <c r="AE83" s="29"/>
      <c r="AT83" s="17" t="s">
        <v>148</v>
      </c>
      <c r="AU83" s="17" t="s">
        <v>78</v>
      </c>
    </row>
    <row r="84" spans="1:65" s="2" customFormat="1" ht="16.5" customHeight="1">
      <c r="A84" s="29"/>
      <c r="B84" s="118"/>
      <c r="C84" s="119" t="s">
        <v>194</v>
      </c>
      <c r="D84" s="119" t="s">
        <v>109</v>
      </c>
      <c r="E84" s="120" t="s">
        <v>257</v>
      </c>
      <c r="F84" s="121" t="s">
        <v>258</v>
      </c>
      <c r="G84" s="122" t="s">
        <v>190</v>
      </c>
      <c r="H84" s="123">
        <v>173.14</v>
      </c>
      <c r="I84" s="124"/>
      <c r="J84" s="124">
        <f>ROUND(I84*H84,2)</f>
        <v>0</v>
      </c>
      <c r="K84" s="125"/>
      <c r="L84" s="30"/>
      <c r="M84" s="126" t="s">
        <v>1</v>
      </c>
      <c r="N84" s="127" t="s">
        <v>34</v>
      </c>
      <c r="O84" s="128">
        <v>0.044</v>
      </c>
      <c r="P84" s="128">
        <f>O84*H84</f>
        <v>7.618159999999999</v>
      </c>
      <c r="Q84" s="128">
        <v>0</v>
      </c>
      <c r="R84" s="128">
        <f>Q84*H84</f>
        <v>0</v>
      </c>
      <c r="S84" s="128">
        <v>0</v>
      </c>
      <c r="T84" s="129">
        <f>S84*H84</f>
        <v>0</v>
      </c>
      <c r="U84" s="29"/>
      <c r="V84" s="29"/>
      <c r="W84" s="29"/>
      <c r="X84" s="29"/>
      <c r="Y84" s="29"/>
      <c r="Z84" s="29"/>
      <c r="AA84" s="29"/>
      <c r="AB84" s="29"/>
      <c r="AC84" s="29"/>
      <c r="AD84" s="29"/>
      <c r="AE84" s="29"/>
      <c r="AR84" s="130" t="s">
        <v>122</v>
      </c>
      <c r="AT84" s="130" t="s">
        <v>109</v>
      </c>
      <c r="AU84" s="130" t="s">
        <v>78</v>
      </c>
      <c r="AY84" s="17" t="s">
        <v>108</v>
      </c>
      <c r="BE84" s="131">
        <f>IF(N84="základní",J84,0)</f>
        <v>0</v>
      </c>
      <c r="BF84" s="131">
        <f>IF(N84="snížená",J84,0)</f>
        <v>0</v>
      </c>
      <c r="BG84" s="131">
        <f>IF(N84="zákl. přenesená",J84,0)</f>
        <v>0</v>
      </c>
      <c r="BH84" s="131">
        <f>IF(N84="sníž. přenesená",J84,0)</f>
        <v>0</v>
      </c>
      <c r="BI84" s="131">
        <f>IF(N84="nulová",J84,0)</f>
        <v>0</v>
      </c>
      <c r="BJ84" s="17" t="s">
        <v>76</v>
      </c>
      <c r="BK84" s="131">
        <f>ROUND(I84*H84,2)</f>
        <v>0</v>
      </c>
      <c r="BL84" s="17" t="s">
        <v>122</v>
      </c>
      <c r="BM84" s="130" t="s">
        <v>731</v>
      </c>
    </row>
    <row r="85" spans="1:47" s="2" customFormat="1" ht="19.5">
      <c r="A85" s="29"/>
      <c r="B85" s="30"/>
      <c r="C85" s="29"/>
      <c r="D85" s="132" t="s">
        <v>114</v>
      </c>
      <c r="E85" s="29"/>
      <c r="F85" s="133" t="s">
        <v>260</v>
      </c>
      <c r="G85" s="29"/>
      <c r="H85" s="29"/>
      <c r="I85" s="29"/>
      <c r="J85" s="29"/>
      <c r="K85" s="29"/>
      <c r="L85" s="30"/>
      <c r="M85" s="134"/>
      <c r="N85" s="135"/>
      <c r="O85" s="54"/>
      <c r="P85" s="54"/>
      <c r="Q85" s="54"/>
      <c r="R85" s="54"/>
      <c r="S85" s="54"/>
      <c r="T85" s="55"/>
      <c r="U85" s="29"/>
      <c r="V85" s="29"/>
      <c r="W85" s="29"/>
      <c r="X85" s="29"/>
      <c r="Y85" s="29"/>
      <c r="Z85" s="29"/>
      <c r="AA85" s="29"/>
      <c r="AB85" s="29"/>
      <c r="AC85" s="29"/>
      <c r="AD85" s="29"/>
      <c r="AE85" s="29"/>
      <c r="AT85" s="17" t="s">
        <v>114</v>
      </c>
      <c r="AU85" s="17" t="s">
        <v>78</v>
      </c>
    </row>
    <row r="86" spans="1:47" s="2" customFormat="1" ht="12">
      <c r="A86" s="29"/>
      <c r="B86" s="30"/>
      <c r="C86" s="29"/>
      <c r="D86" s="152" t="s">
        <v>148</v>
      </c>
      <c r="E86" s="29"/>
      <c r="F86" s="153" t="s">
        <v>261</v>
      </c>
      <c r="G86" s="29"/>
      <c r="H86" s="29"/>
      <c r="I86" s="29"/>
      <c r="J86" s="29"/>
      <c r="K86" s="29"/>
      <c r="L86" s="30"/>
      <c r="M86" s="134"/>
      <c r="N86" s="135"/>
      <c r="O86" s="54"/>
      <c r="P86" s="54"/>
      <c r="Q86" s="54"/>
      <c r="R86" s="54"/>
      <c r="S86" s="54"/>
      <c r="T86" s="55"/>
      <c r="U86" s="29"/>
      <c r="V86" s="29"/>
      <c r="W86" s="29"/>
      <c r="X86" s="29"/>
      <c r="Y86" s="29"/>
      <c r="Z86" s="29"/>
      <c r="AA86" s="29"/>
      <c r="AB86" s="29"/>
      <c r="AC86" s="29"/>
      <c r="AD86" s="29"/>
      <c r="AE86" s="29"/>
      <c r="AT86" s="17" t="s">
        <v>148</v>
      </c>
      <c r="AU86" s="17" t="s">
        <v>78</v>
      </c>
    </row>
    <row r="87" spans="2:51" s="12" customFormat="1" ht="12">
      <c r="B87" s="154"/>
      <c r="D87" s="132" t="s">
        <v>150</v>
      </c>
      <c r="E87" s="155" t="s">
        <v>1</v>
      </c>
      <c r="F87" s="156" t="s">
        <v>732</v>
      </c>
      <c r="H87" s="157">
        <v>173.14</v>
      </c>
      <c r="L87" s="154"/>
      <c r="M87" s="158"/>
      <c r="N87" s="159"/>
      <c r="O87" s="159"/>
      <c r="P87" s="159"/>
      <c r="Q87" s="159"/>
      <c r="R87" s="159"/>
      <c r="S87" s="159"/>
      <c r="T87" s="160"/>
      <c r="AT87" s="155" t="s">
        <v>150</v>
      </c>
      <c r="AU87" s="155" t="s">
        <v>78</v>
      </c>
      <c r="AV87" s="12" t="s">
        <v>78</v>
      </c>
      <c r="AW87" s="12" t="s">
        <v>26</v>
      </c>
      <c r="AX87" s="12" t="s">
        <v>69</v>
      </c>
      <c r="AY87" s="155" t="s">
        <v>108</v>
      </c>
    </row>
    <row r="88" spans="2:51" s="13" customFormat="1" ht="12">
      <c r="B88" s="161"/>
      <c r="D88" s="132" t="s">
        <v>150</v>
      </c>
      <c r="E88" s="162" t="s">
        <v>1</v>
      </c>
      <c r="F88" s="163" t="s">
        <v>177</v>
      </c>
      <c r="H88" s="164">
        <v>173.14</v>
      </c>
      <c r="L88" s="161"/>
      <c r="M88" s="165"/>
      <c r="N88" s="166"/>
      <c r="O88" s="166"/>
      <c r="P88" s="166"/>
      <c r="Q88" s="166"/>
      <c r="R88" s="166"/>
      <c r="S88" s="166"/>
      <c r="T88" s="167"/>
      <c r="AT88" s="162" t="s">
        <v>150</v>
      </c>
      <c r="AU88" s="162" t="s">
        <v>78</v>
      </c>
      <c r="AV88" s="13" t="s">
        <v>122</v>
      </c>
      <c r="AW88" s="13" t="s">
        <v>26</v>
      </c>
      <c r="AX88" s="13" t="s">
        <v>76</v>
      </c>
      <c r="AY88" s="162" t="s">
        <v>108</v>
      </c>
    </row>
    <row r="89" spans="1:65" s="2" customFormat="1" ht="21.75" customHeight="1">
      <c r="A89" s="29"/>
      <c r="B89" s="118"/>
      <c r="C89" s="119" t="s">
        <v>201</v>
      </c>
      <c r="D89" s="119" t="s">
        <v>109</v>
      </c>
      <c r="E89" s="120" t="s">
        <v>265</v>
      </c>
      <c r="F89" s="121" t="s">
        <v>266</v>
      </c>
      <c r="G89" s="122" t="s">
        <v>190</v>
      </c>
      <c r="H89" s="123">
        <v>55.229</v>
      </c>
      <c r="I89" s="124"/>
      <c r="J89" s="124">
        <f>ROUND(I89*H89,2)</f>
        <v>0</v>
      </c>
      <c r="K89" s="125"/>
      <c r="L89" s="30"/>
      <c r="M89" s="126" t="s">
        <v>1</v>
      </c>
      <c r="N89" s="127" t="s">
        <v>34</v>
      </c>
      <c r="O89" s="128">
        <v>0.087</v>
      </c>
      <c r="P89" s="128">
        <f>O89*H89</f>
        <v>4.804923</v>
      </c>
      <c r="Q89" s="128">
        <v>0</v>
      </c>
      <c r="R89" s="128">
        <f>Q89*H89</f>
        <v>0</v>
      </c>
      <c r="S89" s="128">
        <v>0</v>
      </c>
      <c r="T89" s="129">
        <f>S89*H89</f>
        <v>0</v>
      </c>
      <c r="U89" s="29"/>
      <c r="V89" s="29"/>
      <c r="W89" s="29"/>
      <c r="X89" s="29"/>
      <c r="Y89" s="29"/>
      <c r="Z89" s="29"/>
      <c r="AA89" s="29"/>
      <c r="AB89" s="29"/>
      <c r="AC89" s="29"/>
      <c r="AD89" s="29"/>
      <c r="AE89" s="29"/>
      <c r="AR89" s="130" t="s">
        <v>122</v>
      </c>
      <c r="AT89" s="130" t="s">
        <v>109</v>
      </c>
      <c r="AU89" s="130" t="s">
        <v>78</v>
      </c>
      <c r="AY89" s="17" t="s">
        <v>108</v>
      </c>
      <c r="BE89" s="131">
        <f>IF(N89="základní",J89,0)</f>
        <v>0</v>
      </c>
      <c r="BF89" s="131">
        <f>IF(N89="snížená",J89,0)</f>
        <v>0</v>
      </c>
      <c r="BG89" s="131">
        <f>IF(N89="zákl. přenesená",J89,0)</f>
        <v>0</v>
      </c>
      <c r="BH89" s="131">
        <f>IF(N89="sníž. přenesená",J89,0)</f>
        <v>0</v>
      </c>
      <c r="BI89" s="131">
        <f>IF(N89="nulová",J89,0)</f>
        <v>0</v>
      </c>
      <c r="BJ89" s="17" t="s">
        <v>76</v>
      </c>
      <c r="BK89" s="131">
        <f>ROUND(I89*H89,2)</f>
        <v>0</v>
      </c>
      <c r="BL89" s="17" t="s">
        <v>122</v>
      </c>
      <c r="BM89" s="130" t="s">
        <v>733</v>
      </c>
    </row>
    <row r="90" spans="1:47" s="2" customFormat="1" ht="19.5">
      <c r="A90" s="29"/>
      <c r="B90" s="30"/>
      <c r="C90" s="29"/>
      <c r="D90" s="132" t="s">
        <v>114</v>
      </c>
      <c r="E90" s="29"/>
      <c r="F90" s="133" t="s">
        <v>268</v>
      </c>
      <c r="G90" s="29"/>
      <c r="H90" s="29"/>
      <c r="I90" s="29"/>
      <c r="J90" s="29"/>
      <c r="K90" s="29"/>
      <c r="L90" s="30"/>
      <c r="M90" s="134"/>
      <c r="N90" s="135"/>
      <c r="O90" s="54"/>
      <c r="P90" s="54"/>
      <c r="Q90" s="54"/>
      <c r="R90" s="54"/>
      <c r="S90" s="54"/>
      <c r="T90" s="55"/>
      <c r="U90" s="29"/>
      <c r="V90" s="29"/>
      <c r="W90" s="29"/>
      <c r="X90" s="29"/>
      <c r="Y90" s="29"/>
      <c r="Z90" s="29"/>
      <c r="AA90" s="29"/>
      <c r="AB90" s="29"/>
      <c r="AC90" s="29"/>
      <c r="AD90" s="29"/>
      <c r="AE90" s="29"/>
      <c r="AT90" s="17" t="s">
        <v>114</v>
      </c>
      <c r="AU90" s="17" t="s">
        <v>78</v>
      </c>
    </row>
    <row r="91" spans="1:47" s="2" customFormat="1" ht="12">
      <c r="A91" s="29"/>
      <c r="B91" s="30"/>
      <c r="C91" s="29"/>
      <c r="D91" s="152" t="s">
        <v>148</v>
      </c>
      <c r="E91" s="29"/>
      <c r="F91" s="153" t="s">
        <v>269</v>
      </c>
      <c r="G91" s="29"/>
      <c r="H91" s="29"/>
      <c r="I91" s="29"/>
      <c r="J91" s="29"/>
      <c r="K91" s="29"/>
      <c r="L91" s="30"/>
      <c r="M91" s="134"/>
      <c r="N91" s="135"/>
      <c r="O91" s="54"/>
      <c r="P91" s="54"/>
      <c r="Q91" s="54"/>
      <c r="R91" s="54"/>
      <c r="S91" s="54"/>
      <c r="T91" s="55"/>
      <c r="U91" s="29"/>
      <c r="V91" s="29"/>
      <c r="W91" s="29"/>
      <c r="X91" s="29"/>
      <c r="Y91" s="29"/>
      <c r="Z91" s="29"/>
      <c r="AA91" s="29"/>
      <c r="AB91" s="29"/>
      <c r="AC91" s="29"/>
      <c r="AD91" s="29"/>
      <c r="AE91" s="29"/>
      <c r="AT91" s="17" t="s">
        <v>148</v>
      </c>
      <c r="AU91" s="17" t="s">
        <v>78</v>
      </c>
    </row>
    <row r="92" spans="2:51" s="12" customFormat="1" ht="12">
      <c r="B92" s="154"/>
      <c r="D92" s="132" t="s">
        <v>150</v>
      </c>
      <c r="E92" s="155" t="s">
        <v>1</v>
      </c>
      <c r="F92" s="156" t="s">
        <v>734</v>
      </c>
      <c r="H92" s="157">
        <v>55.229</v>
      </c>
      <c r="L92" s="154"/>
      <c r="M92" s="158"/>
      <c r="N92" s="159"/>
      <c r="O92" s="159"/>
      <c r="P92" s="159"/>
      <c r="Q92" s="159"/>
      <c r="R92" s="159"/>
      <c r="S92" s="159"/>
      <c r="T92" s="160"/>
      <c r="AT92" s="155" t="s">
        <v>150</v>
      </c>
      <c r="AU92" s="155" t="s">
        <v>78</v>
      </c>
      <c r="AV92" s="12" t="s">
        <v>78</v>
      </c>
      <c r="AW92" s="12" t="s">
        <v>26</v>
      </c>
      <c r="AX92" s="12" t="s">
        <v>76</v>
      </c>
      <c r="AY92" s="155" t="s">
        <v>108</v>
      </c>
    </row>
    <row r="93" spans="1:65" s="2" customFormat="1" ht="24.2" customHeight="1">
      <c r="A93" s="29"/>
      <c r="B93" s="118"/>
      <c r="C93" s="119" t="s">
        <v>209</v>
      </c>
      <c r="D93" s="119" t="s">
        <v>109</v>
      </c>
      <c r="E93" s="120" t="s">
        <v>272</v>
      </c>
      <c r="F93" s="121" t="s">
        <v>273</v>
      </c>
      <c r="G93" s="122" t="s">
        <v>190</v>
      </c>
      <c r="H93" s="123">
        <v>276.145</v>
      </c>
      <c r="I93" s="124"/>
      <c r="J93" s="124">
        <f>ROUND(I93*H93,2)</f>
        <v>0</v>
      </c>
      <c r="K93" s="125"/>
      <c r="L93" s="30"/>
      <c r="M93" s="126" t="s">
        <v>1</v>
      </c>
      <c r="N93" s="127" t="s">
        <v>34</v>
      </c>
      <c r="O93" s="128">
        <v>0.005</v>
      </c>
      <c r="P93" s="128">
        <f>O93*H93</f>
        <v>1.380725</v>
      </c>
      <c r="Q93" s="128">
        <v>0</v>
      </c>
      <c r="R93" s="128">
        <f>Q93*H93</f>
        <v>0</v>
      </c>
      <c r="S93" s="128">
        <v>0</v>
      </c>
      <c r="T93" s="129">
        <f>S93*H93</f>
        <v>0</v>
      </c>
      <c r="U93" s="29"/>
      <c r="V93" s="29"/>
      <c r="W93" s="29"/>
      <c r="X93" s="29"/>
      <c r="Y93" s="29"/>
      <c r="Z93" s="29"/>
      <c r="AA93" s="29"/>
      <c r="AB93" s="29"/>
      <c r="AC93" s="29"/>
      <c r="AD93" s="29"/>
      <c r="AE93" s="29"/>
      <c r="AR93" s="130" t="s">
        <v>122</v>
      </c>
      <c r="AT93" s="130" t="s">
        <v>109</v>
      </c>
      <c r="AU93" s="130" t="s">
        <v>78</v>
      </c>
      <c r="AY93" s="17" t="s">
        <v>108</v>
      </c>
      <c r="BE93" s="131">
        <f>IF(N93="základní",J93,0)</f>
        <v>0</v>
      </c>
      <c r="BF93" s="131">
        <f>IF(N93="snížená",J93,0)</f>
        <v>0</v>
      </c>
      <c r="BG93" s="131">
        <f>IF(N93="zákl. přenesená",J93,0)</f>
        <v>0</v>
      </c>
      <c r="BH93" s="131">
        <f>IF(N93="sníž. přenesená",J93,0)</f>
        <v>0</v>
      </c>
      <c r="BI93" s="131">
        <f>IF(N93="nulová",J93,0)</f>
        <v>0</v>
      </c>
      <c r="BJ93" s="17" t="s">
        <v>76</v>
      </c>
      <c r="BK93" s="131">
        <f>ROUND(I93*H93,2)</f>
        <v>0</v>
      </c>
      <c r="BL93" s="17" t="s">
        <v>122</v>
      </c>
      <c r="BM93" s="130" t="s">
        <v>735</v>
      </c>
    </row>
    <row r="94" spans="1:47" s="2" customFormat="1" ht="19.5">
      <c r="A94" s="29"/>
      <c r="B94" s="30"/>
      <c r="C94" s="29"/>
      <c r="D94" s="132" t="s">
        <v>114</v>
      </c>
      <c r="E94" s="29"/>
      <c r="F94" s="133" t="s">
        <v>275</v>
      </c>
      <c r="G94" s="29"/>
      <c r="H94" s="29"/>
      <c r="I94" s="29"/>
      <c r="J94" s="29"/>
      <c r="K94" s="29"/>
      <c r="L94" s="30"/>
      <c r="M94" s="134"/>
      <c r="N94" s="135"/>
      <c r="O94" s="54"/>
      <c r="P94" s="54"/>
      <c r="Q94" s="54"/>
      <c r="R94" s="54"/>
      <c r="S94" s="54"/>
      <c r="T94" s="55"/>
      <c r="U94" s="29"/>
      <c r="V94" s="29"/>
      <c r="W94" s="29"/>
      <c r="X94" s="29"/>
      <c r="Y94" s="29"/>
      <c r="Z94" s="29"/>
      <c r="AA94" s="29"/>
      <c r="AB94" s="29"/>
      <c r="AC94" s="29"/>
      <c r="AD94" s="29"/>
      <c r="AE94" s="29"/>
      <c r="AT94" s="17" t="s">
        <v>114</v>
      </c>
      <c r="AU94" s="17" t="s">
        <v>78</v>
      </c>
    </row>
    <row r="95" spans="1:47" s="2" customFormat="1" ht="12">
      <c r="A95" s="29"/>
      <c r="B95" s="30"/>
      <c r="C95" s="29"/>
      <c r="D95" s="152" t="s">
        <v>148</v>
      </c>
      <c r="E95" s="29"/>
      <c r="F95" s="153" t="s">
        <v>276</v>
      </c>
      <c r="G95" s="29"/>
      <c r="H95" s="29"/>
      <c r="I95" s="29"/>
      <c r="J95" s="29"/>
      <c r="K95" s="29"/>
      <c r="L95" s="30"/>
      <c r="M95" s="134"/>
      <c r="N95" s="135"/>
      <c r="O95" s="54"/>
      <c r="P95" s="54"/>
      <c r="Q95" s="54"/>
      <c r="R95" s="54"/>
      <c r="S95" s="54"/>
      <c r="T95" s="55"/>
      <c r="U95" s="29"/>
      <c r="V95" s="29"/>
      <c r="W95" s="29"/>
      <c r="X95" s="29"/>
      <c r="Y95" s="29"/>
      <c r="Z95" s="29"/>
      <c r="AA95" s="29"/>
      <c r="AB95" s="29"/>
      <c r="AC95" s="29"/>
      <c r="AD95" s="29"/>
      <c r="AE95" s="29"/>
      <c r="AT95" s="17" t="s">
        <v>148</v>
      </c>
      <c r="AU95" s="17" t="s">
        <v>78</v>
      </c>
    </row>
    <row r="96" spans="2:51" s="12" customFormat="1" ht="12">
      <c r="B96" s="154"/>
      <c r="D96" s="132" t="s">
        <v>150</v>
      </c>
      <c r="E96" s="155" t="s">
        <v>1</v>
      </c>
      <c r="F96" s="156" t="s">
        <v>736</v>
      </c>
      <c r="H96" s="157">
        <v>276.145</v>
      </c>
      <c r="L96" s="154"/>
      <c r="M96" s="158"/>
      <c r="N96" s="159"/>
      <c r="O96" s="159"/>
      <c r="P96" s="159"/>
      <c r="Q96" s="159"/>
      <c r="R96" s="159"/>
      <c r="S96" s="159"/>
      <c r="T96" s="160"/>
      <c r="AT96" s="155" t="s">
        <v>150</v>
      </c>
      <c r="AU96" s="155" t="s">
        <v>78</v>
      </c>
      <c r="AV96" s="12" t="s">
        <v>78</v>
      </c>
      <c r="AW96" s="12" t="s">
        <v>26</v>
      </c>
      <c r="AX96" s="12" t="s">
        <v>76</v>
      </c>
      <c r="AY96" s="155" t="s">
        <v>108</v>
      </c>
    </row>
    <row r="97" spans="1:65" s="2" customFormat="1" ht="16.5" customHeight="1">
      <c r="A97" s="29"/>
      <c r="B97" s="118"/>
      <c r="C97" s="119" t="s">
        <v>217</v>
      </c>
      <c r="D97" s="119" t="s">
        <v>109</v>
      </c>
      <c r="E97" s="120" t="s">
        <v>279</v>
      </c>
      <c r="F97" s="121" t="s">
        <v>280</v>
      </c>
      <c r="G97" s="122" t="s">
        <v>190</v>
      </c>
      <c r="H97" s="123">
        <v>228.369</v>
      </c>
      <c r="I97" s="124"/>
      <c r="J97" s="124">
        <f>ROUND(I97*H97,2)</f>
        <v>0</v>
      </c>
      <c r="K97" s="125"/>
      <c r="L97" s="30"/>
      <c r="M97" s="126" t="s">
        <v>1</v>
      </c>
      <c r="N97" s="127" t="s">
        <v>34</v>
      </c>
      <c r="O97" s="128">
        <v>0.197</v>
      </c>
      <c r="P97" s="128">
        <f>O97*H97</f>
        <v>44.988693000000005</v>
      </c>
      <c r="Q97" s="128">
        <v>0</v>
      </c>
      <c r="R97" s="128">
        <f>Q97*H97</f>
        <v>0</v>
      </c>
      <c r="S97" s="128">
        <v>0</v>
      </c>
      <c r="T97" s="129">
        <f>S97*H97</f>
        <v>0</v>
      </c>
      <c r="U97" s="29"/>
      <c r="V97" s="29"/>
      <c r="W97" s="29"/>
      <c r="X97" s="29"/>
      <c r="Y97" s="29"/>
      <c r="Z97" s="29"/>
      <c r="AA97" s="29"/>
      <c r="AB97" s="29"/>
      <c r="AC97" s="29"/>
      <c r="AD97" s="29"/>
      <c r="AE97" s="29"/>
      <c r="AR97" s="130" t="s">
        <v>122</v>
      </c>
      <c r="AT97" s="130" t="s">
        <v>109</v>
      </c>
      <c r="AU97" s="130" t="s">
        <v>78</v>
      </c>
      <c r="AY97" s="17" t="s">
        <v>108</v>
      </c>
      <c r="BE97" s="131">
        <f>IF(N97="základní",J97,0)</f>
        <v>0</v>
      </c>
      <c r="BF97" s="131">
        <f>IF(N97="snížená",J97,0)</f>
        <v>0</v>
      </c>
      <c r="BG97" s="131">
        <f>IF(N97="zákl. přenesená",J97,0)</f>
        <v>0</v>
      </c>
      <c r="BH97" s="131">
        <f>IF(N97="sníž. přenesená",J97,0)</f>
        <v>0</v>
      </c>
      <c r="BI97" s="131">
        <f>IF(N97="nulová",J97,0)</f>
        <v>0</v>
      </c>
      <c r="BJ97" s="17" t="s">
        <v>76</v>
      </c>
      <c r="BK97" s="131">
        <f>ROUND(I97*H97,2)</f>
        <v>0</v>
      </c>
      <c r="BL97" s="17" t="s">
        <v>122</v>
      </c>
      <c r="BM97" s="130" t="s">
        <v>737</v>
      </c>
    </row>
    <row r="98" spans="1:47" s="2" customFormat="1" ht="19.5">
      <c r="A98" s="29"/>
      <c r="B98" s="30"/>
      <c r="C98" s="29"/>
      <c r="D98" s="132" t="s">
        <v>114</v>
      </c>
      <c r="E98" s="29"/>
      <c r="F98" s="133" t="s">
        <v>282</v>
      </c>
      <c r="G98" s="29"/>
      <c r="H98" s="29"/>
      <c r="I98" s="29"/>
      <c r="J98" s="29"/>
      <c r="K98" s="29"/>
      <c r="L98" s="30"/>
      <c r="M98" s="134"/>
      <c r="N98" s="135"/>
      <c r="O98" s="54"/>
      <c r="P98" s="54"/>
      <c r="Q98" s="54"/>
      <c r="R98" s="54"/>
      <c r="S98" s="54"/>
      <c r="T98" s="55"/>
      <c r="U98" s="29"/>
      <c r="V98" s="29"/>
      <c r="W98" s="29"/>
      <c r="X98" s="29"/>
      <c r="Y98" s="29"/>
      <c r="Z98" s="29"/>
      <c r="AA98" s="29"/>
      <c r="AB98" s="29"/>
      <c r="AC98" s="29"/>
      <c r="AD98" s="29"/>
      <c r="AE98" s="29"/>
      <c r="AT98" s="17" t="s">
        <v>114</v>
      </c>
      <c r="AU98" s="17" t="s">
        <v>78</v>
      </c>
    </row>
    <row r="99" spans="1:47" s="2" customFormat="1" ht="12">
      <c r="A99" s="29"/>
      <c r="B99" s="30"/>
      <c r="C99" s="29"/>
      <c r="D99" s="152" t="s">
        <v>148</v>
      </c>
      <c r="E99" s="29"/>
      <c r="F99" s="153" t="s">
        <v>283</v>
      </c>
      <c r="G99" s="29"/>
      <c r="H99" s="29"/>
      <c r="I99" s="29"/>
      <c r="J99" s="29"/>
      <c r="K99" s="29"/>
      <c r="L99" s="30"/>
      <c r="M99" s="134"/>
      <c r="N99" s="135"/>
      <c r="O99" s="54"/>
      <c r="P99" s="54"/>
      <c r="Q99" s="54"/>
      <c r="R99" s="54"/>
      <c r="S99" s="54"/>
      <c r="T99" s="55"/>
      <c r="U99" s="29"/>
      <c r="V99" s="29"/>
      <c r="W99" s="29"/>
      <c r="X99" s="29"/>
      <c r="Y99" s="29"/>
      <c r="Z99" s="29"/>
      <c r="AA99" s="29"/>
      <c r="AB99" s="29"/>
      <c r="AC99" s="29"/>
      <c r="AD99" s="29"/>
      <c r="AE99" s="29"/>
      <c r="AT99" s="17" t="s">
        <v>148</v>
      </c>
      <c r="AU99" s="17" t="s">
        <v>78</v>
      </c>
    </row>
    <row r="100" spans="2:51" s="12" customFormat="1" ht="12">
      <c r="B100" s="154"/>
      <c r="D100" s="132" t="s">
        <v>150</v>
      </c>
      <c r="E100" s="155" t="s">
        <v>1</v>
      </c>
      <c r="F100" s="156" t="s">
        <v>732</v>
      </c>
      <c r="H100" s="157">
        <v>173.14</v>
      </c>
      <c r="L100" s="154"/>
      <c r="M100" s="158"/>
      <c r="N100" s="159"/>
      <c r="O100" s="159"/>
      <c r="P100" s="159"/>
      <c r="Q100" s="159"/>
      <c r="R100" s="159"/>
      <c r="S100" s="159"/>
      <c r="T100" s="160"/>
      <c r="AT100" s="155" t="s">
        <v>150</v>
      </c>
      <c r="AU100" s="155" t="s">
        <v>78</v>
      </c>
      <c r="AV100" s="12" t="s">
        <v>78</v>
      </c>
      <c r="AW100" s="12" t="s">
        <v>26</v>
      </c>
      <c r="AX100" s="12" t="s">
        <v>69</v>
      </c>
      <c r="AY100" s="155" t="s">
        <v>108</v>
      </c>
    </row>
    <row r="101" spans="2:51" s="12" customFormat="1" ht="12">
      <c r="B101" s="154"/>
      <c r="D101" s="132" t="s">
        <v>150</v>
      </c>
      <c r="E101" s="155" t="s">
        <v>1</v>
      </c>
      <c r="F101" s="156" t="s">
        <v>738</v>
      </c>
      <c r="H101" s="157">
        <v>55.229</v>
      </c>
      <c r="L101" s="154"/>
      <c r="M101" s="158"/>
      <c r="N101" s="159"/>
      <c r="O101" s="159"/>
      <c r="P101" s="159"/>
      <c r="Q101" s="159"/>
      <c r="R101" s="159"/>
      <c r="S101" s="159"/>
      <c r="T101" s="160"/>
      <c r="AT101" s="155" t="s">
        <v>150</v>
      </c>
      <c r="AU101" s="155" t="s">
        <v>78</v>
      </c>
      <c r="AV101" s="12" t="s">
        <v>78</v>
      </c>
      <c r="AW101" s="12" t="s">
        <v>26</v>
      </c>
      <c r="AX101" s="12" t="s">
        <v>69</v>
      </c>
      <c r="AY101" s="155" t="s">
        <v>108</v>
      </c>
    </row>
    <row r="102" spans="2:51" s="13" customFormat="1" ht="12">
      <c r="B102" s="161"/>
      <c r="D102" s="132" t="s">
        <v>150</v>
      </c>
      <c r="E102" s="162" t="s">
        <v>1</v>
      </c>
      <c r="F102" s="163" t="s">
        <v>177</v>
      </c>
      <c r="H102" s="164">
        <v>228.36899999999997</v>
      </c>
      <c r="L102" s="161"/>
      <c r="M102" s="165"/>
      <c r="N102" s="166"/>
      <c r="O102" s="166"/>
      <c r="P102" s="166"/>
      <c r="Q102" s="166"/>
      <c r="R102" s="166"/>
      <c r="S102" s="166"/>
      <c r="T102" s="167"/>
      <c r="AT102" s="162" t="s">
        <v>150</v>
      </c>
      <c r="AU102" s="162" t="s">
        <v>78</v>
      </c>
      <c r="AV102" s="13" t="s">
        <v>122</v>
      </c>
      <c r="AW102" s="13" t="s">
        <v>26</v>
      </c>
      <c r="AX102" s="13" t="s">
        <v>76</v>
      </c>
      <c r="AY102" s="162" t="s">
        <v>108</v>
      </c>
    </row>
    <row r="103" spans="1:65" s="2" customFormat="1" ht="16.5" customHeight="1">
      <c r="A103" s="29"/>
      <c r="B103" s="118"/>
      <c r="C103" s="119" t="s">
        <v>231</v>
      </c>
      <c r="D103" s="119" t="s">
        <v>109</v>
      </c>
      <c r="E103" s="120" t="s">
        <v>297</v>
      </c>
      <c r="F103" s="121" t="s">
        <v>298</v>
      </c>
      <c r="G103" s="122" t="s">
        <v>299</v>
      </c>
      <c r="H103" s="123">
        <v>110.458</v>
      </c>
      <c r="I103" s="124"/>
      <c r="J103" s="124">
        <f>ROUND(I103*H103,2)</f>
        <v>0</v>
      </c>
      <c r="K103" s="125"/>
      <c r="L103" s="30"/>
      <c r="M103" s="126" t="s">
        <v>1</v>
      </c>
      <c r="N103" s="127" t="s">
        <v>34</v>
      </c>
      <c r="O103" s="128">
        <v>0</v>
      </c>
      <c r="P103" s="128">
        <f>O103*H103</f>
        <v>0</v>
      </c>
      <c r="Q103" s="128">
        <v>0</v>
      </c>
      <c r="R103" s="128">
        <f>Q103*H103</f>
        <v>0</v>
      </c>
      <c r="S103" s="128">
        <v>0</v>
      </c>
      <c r="T103" s="129">
        <f>S103*H103</f>
        <v>0</v>
      </c>
      <c r="U103" s="29"/>
      <c r="V103" s="29"/>
      <c r="W103" s="29"/>
      <c r="X103" s="29"/>
      <c r="Y103" s="29"/>
      <c r="Z103" s="29"/>
      <c r="AA103" s="29"/>
      <c r="AB103" s="29"/>
      <c r="AC103" s="29"/>
      <c r="AD103" s="29"/>
      <c r="AE103" s="29"/>
      <c r="AR103" s="130" t="s">
        <v>122</v>
      </c>
      <c r="AT103" s="130" t="s">
        <v>109</v>
      </c>
      <c r="AU103" s="130" t="s">
        <v>78</v>
      </c>
      <c r="AY103" s="17" t="s">
        <v>108</v>
      </c>
      <c r="BE103" s="131">
        <f>IF(N103="základní",J103,0)</f>
        <v>0</v>
      </c>
      <c r="BF103" s="131">
        <f>IF(N103="snížená",J103,0)</f>
        <v>0</v>
      </c>
      <c r="BG103" s="131">
        <f>IF(N103="zákl. přenesená",J103,0)</f>
        <v>0</v>
      </c>
      <c r="BH103" s="131">
        <f>IF(N103="sníž. přenesená",J103,0)</f>
        <v>0</v>
      </c>
      <c r="BI103" s="131">
        <f>IF(N103="nulová",J103,0)</f>
        <v>0</v>
      </c>
      <c r="BJ103" s="17" t="s">
        <v>76</v>
      </c>
      <c r="BK103" s="131">
        <f>ROUND(I103*H103,2)</f>
        <v>0</v>
      </c>
      <c r="BL103" s="17" t="s">
        <v>122</v>
      </c>
      <c r="BM103" s="130" t="s">
        <v>739</v>
      </c>
    </row>
    <row r="104" spans="1:47" s="2" customFormat="1" ht="19.5">
      <c r="A104" s="29"/>
      <c r="B104" s="30"/>
      <c r="C104" s="29"/>
      <c r="D104" s="132" t="s">
        <v>114</v>
      </c>
      <c r="E104" s="29"/>
      <c r="F104" s="133" t="s">
        <v>301</v>
      </c>
      <c r="G104" s="29"/>
      <c r="H104" s="29"/>
      <c r="I104" s="29"/>
      <c r="J104" s="29"/>
      <c r="K104" s="29"/>
      <c r="L104" s="30"/>
      <c r="M104" s="134"/>
      <c r="N104" s="135"/>
      <c r="O104" s="54"/>
      <c r="P104" s="54"/>
      <c r="Q104" s="54"/>
      <c r="R104" s="54"/>
      <c r="S104" s="54"/>
      <c r="T104" s="55"/>
      <c r="U104" s="29"/>
      <c r="V104" s="29"/>
      <c r="W104" s="29"/>
      <c r="X104" s="29"/>
      <c r="Y104" s="29"/>
      <c r="Z104" s="29"/>
      <c r="AA104" s="29"/>
      <c r="AB104" s="29"/>
      <c r="AC104" s="29"/>
      <c r="AD104" s="29"/>
      <c r="AE104" s="29"/>
      <c r="AT104" s="17" t="s">
        <v>114</v>
      </c>
      <c r="AU104" s="17" t="s">
        <v>78</v>
      </c>
    </row>
    <row r="105" spans="1:47" s="2" customFormat="1" ht="12">
      <c r="A105" s="29"/>
      <c r="B105" s="30"/>
      <c r="C105" s="29"/>
      <c r="D105" s="152" t="s">
        <v>148</v>
      </c>
      <c r="E105" s="29"/>
      <c r="F105" s="153" t="s">
        <v>302</v>
      </c>
      <c r="G105" s="29"/>
      <c r="H105" s="29"/>
      <c r="I105" s="29"/>
      <c r="J105" s="29"/>
      <c r="K105" s="29"/>
      <c r="L105" s="30"/>
      <c r="M105" s="134"/>
      <c r="N105" s="135"/>
      <c r="O105" s="54"/>
      <c r="P105" s="54"/>
      <c r="Q105" s="54"/>
      <c r="R105" s="54"/>
      <c r="S105" s="54"/>
      <c r="T105" s="55"/>
      <c r="U105" s="29"/>
      <c r="V105" s="29"/>
      <c r="W105" s="29"/>
      <c r="X105" s="29"/>
      <c r="Y105" s="29"/>
      <c r="Z105" s="29"/>
      <c r="AA105" s="29"/>
      <c r="AB105" s="29"/>
      <c r="AC105" s="29"/>
      <c r="AD105" s="29"/>
      <c r="AE105" s="29"/>
      <c r="AT105" s="17" t="s">
        <v>148</v>
      </c>
      <c r="AU105" s="17" t="s">
        <v>78</v>
      </c>
    </row>
    <row r="106" spans="2:51" s="12" customFormat="1" ht="12">
      <c r="B106" s="154"/>
      <c r="D106" s="132" t="s">
        <v>150</v>
      </c>
      <c r="E106" s="155" t="s">
        <v>1</v>
      </c>
      <c r="F106" s="156" t="s">
        <v>740</v>
      </c>
      <c r="H106" s="157">
        <v>110.458</v>
      </c>
      <c r="L106" s="154"/>
      <c r="M106" s="158"/>
      <c r="N106" s="159"/>
      <c r="O106" s="159"/>
      <c r="P106" s="159"/>
      <c r="Q106" s="159"/>
      <c r="R106" s="159"/>
      <c r="S106" s="159"/>
      <c r="T106" s="160"/>
      <c r="AT106" s="155" t="s">
        <v>150</v>
      </c>
      <c r="AU106" s="155" t="s">
        <v>78</v>
      </c>
      <c r="AV106" s="12" t="s">
        <v>78</v>
      </c>
      <c r="AW106" s="12" t="s">
        <v>26</v>
      </c>
      <c r="AX106" s="12" t="s">
        <v>76</v>
      </c>
      <c r="AY106" s="155" t="s">
        <v>108</v>
      </c>
    </row>
    <row r="107" spans="1:65" s="2" customFormat="1" ht="16.5" customHeight="1">
      <c r="A107" s="29"/>
      <c r="B107" s="118"/>
      <c r="C107" s="119" t="s">
        <v>238</v>
      </c>
      <c r="D107" s="119" t="s">
        <v>109</v>
      </c>
      <c r="E107" s="120" t="s">
        <v>304</v>
      </c>
      <c r="F107" s="121" t="s">
        <v>305</v>
      </c>
      <c r="G107" s="122" t="s">
        <v>190</v>
      </c>
      <c r="H107" s="123">
        <v>27.758</v>
      </c>
      <c r="I107" s="124"/>
      <c r="J107" s="124">
        <f>ROUND(I107*H107,2)</f>
        <v>0</v>
      </c>
      <c r="K107" s="125"/>
      <c r="L107" s="30"/>
      <c r="M107" s="126" t="s">
        <v>1</v>
      </c>
      <c r="N107" s="127" t="s">
        <v>34</v>
      </c>
      <c r="O107" s="128">
        <v>0.299</v>
      </c>
      <c r="P107" s="128">
        <f>O107*H107</f>
        <v>8.299641999999999</v>
      </c>
      <c r="Q107" s="128">
        <v>0</v>
      </c>
      <c r="R107" s="128">
        <f>Q107*H107</f>
        <v>0</v>
      </c>
      <c r="S107" s="128">
        <v>0</v>
      </c>
      <c r="T107" s="129">
        <f>S107*H107</f>
        <v>0</v>
      </c>
      <c r="U107" s="29"/>
      <c r="V107" s="29"/>
      <c r="W107" s="29"/>
      <c r="X107" s="29"/>
      <c r="Y107" s="29"/>
      <c r="Z107" s="29"/>
      <c r="AA107" s="29"/>
      <c r="AB107" s="29"/>
      <c r="AC107" s="29"/>
      <c r="AD107" s="29"/>
      <c r="AE107" s="29"/>
      <c r="AR107" s="130" t="s">
        <v>122</v>
      </c>
      <c r="AT107" s="130" t="s">
        <v>109</v>
      </c>
      <c r="AU107" s="130" t="s">
        <v>78</v>
      </c>
      <c r="AY107" s="17" t="s">
        <v>108</v>
      </c>
      <c r="BE107" s="131">
        <f>IF(N107="základní",J107,0)</f>
        <v>0</v>
      </c>
      <c r="BF107" s="131">
        <f>IF(N107="snížená",J107,0)</f>
        <v>0</v>
      </c>
      <c r="BG107" s="131">
        <f>IF(N107="zákl. přenesená",J107,0)</f>
        <v>0</v>
      </c>
      <c r="BH107" s="131">
        <f>IF(N107="sníž. přenesená",J107,0)</f>
        <v>0</v>
      </c>
      <c r="BI107" s="131">
        <f>IF(N107="nulová",J107,0)</f>
        <v>0</v>
      </c>
      <c r="BJ107" s="17" t="s">
        <v>76</v>
      </c>
      <c r="BK107" s="131">
        <f>ROUND(I107*H107,2)</f>
        <v>0</v>
      </c>
      <c r="BL107" s="17" t="s">
        <v>122</v>
      </c>
      <c r="BM107" s="130" t="s">
        <v>741</v>
      </c>
    </row>
    <row r="108" spans="1:47" s="2" customFormat="1" ht="19.5">
      <c r="A108" s="29"/>
      <c r="B108" s="30"/>
      <c r="C108" s="29"/>
      <c r="D108" s="132" t="s">
        <v>114</v>
      </c>
      <c r="E108" s="29"/>
      <c r="F108" s="133" t="s">
        <v>307</v>
      </c>
      <c r="G108" s="29"/>
      <c r="H108" s="29"/>
      <c r="I108" s="29"/>
      <c r="J108" s="29"/>
      <c r="K108" s="29"/>
      <c r="L108" s="30"/>
      <c r="M108" s="134"/>
      <c r="N108" s="135"/>
      <c r="O108" s="54"/>
      <c r="P108" s="54"/>
      <c r="Q108" s="54"/>
      <c r="R108" s="54"/>
      <c r="S108" s="54"/>
      <c r="T108" s="55"/>
      <c r="U108" s="29"/>
      <c r="V108" s="29"/>
      <c r="W108" s="29"/>
      <c r="X108" s="29"/>
      <c r="Y108" s="29"/>
      <c r="Z108" s="29"/>
      <c r="AA108" s="29"/>
      <c r="AB108" s="29"/>
      <c r="AC108" s="29"/>
      <c r="AD108" s="29"/>
      <c r="AE108" s="29"/>
      <c r="AT108" s="17" t="s">
        <v>114</v>
      </c>
      <c r="AU108" s="17" t="s">
        <v>78</v>
      </c>
    </row>
    <row r="109" spans="2:51" s="12" customFormat="1" ht="12">
      <c r="B109" s="154"/>
      <c r="D109" s="132" t="s">
        <v>150</v>
      </c>
      <c r="E109" s="155" t="s">
        <v>1</v>
      </c>
      <c r="F109" s="156" t="s">
        <v>742</v>
      </c>
      <c r="H109" s="157">
        <v>15.129</v>
      </c>
      <c r="L109" s="154"/>
      <c r="M109" s="158"/>
      <c r="N109" s="159"/>
      <c r="O109" s="159"/>
      <c r="P109" s="159"/>
      <c r="Q109" s="159"/>
      <c r="R109" s="159"/>
      <c r="S109" s="159"/>
      <c r="T109" s="160"/>
      <c r="AT109" s="155" t="s">
        <v>150</v>
      </c>
      <c r="AU109" s="155" t="s">
        <v>78</v>
      </c>
      <c r="AV109" s="12" t="s">
        <v>78</v>
      </c>
      <c r="AW109" s="12" t="s">
        <v>26</v>
      </c>
      <c r="AX109" s="12" t="s">
        <v>69</v>
      </c>
      <c r="AY109" s="155" t="s">
        <v>108</v>
      </c>
    </row>
    <row r="110" spans="2:51" s="12" customFormat="1" ht="12">
      <c r="B110" s="154"/>
      <c r="D110" s="132" t="s">
        <v>150</v>
      </c>
      <c r="E110" s="155" t="s">
        <v>1</v>
      </c>
      <c r="F110" s="156" t="s">
        <v>743</v>
      </c>
      <c r="H110" s="157">
        <v>12.629</v>
      </c>
      <c r="L110" s="154"/>
      <c r="M110" s="158"/>
      <c r="N110" s="159"/>
      <c r="O110" s="159"/>
      <c r="P110" s="159"/>
      <c r="Q110" s="159"/>
      <c r="R110" s="159"/>
      <c r="S110" s="159"/>
      <c r="T110" s="160"/>
      <c r="AT110" s="155" t="s">
        <v>150</v>
      </c>
      <c r="AU110" s="155" t="s">
        <v>78</v>
      </c>
      <c r="AV110" s="12" t="s">
        <v>78</v>
      </c>
      <c r="AW110" s="12" t="s">
        <v>26</v>
      </c>
      <c r="AX110" s="12" t="s">
        <v>69</v>
      </c>
      <c r="AY110" s="155" t="s">
        <v>108</v>
      </c>
    </row>
    <row r="111" spans="2:51" s="13" customFormat="1" ht="12">
      <c r="B111" s="161"/>
      <c r="D111" s="132" t="s">
        <v>150</v>
      </c>
      <c r="E111" s="162" t="s">
        <v>1</v>
      </c>
      <c r="F111" s="163" t="s">
        <v>177</v>
      </c>
      <c r="H111" s="164">
        <v>27.758</v>
      </c>
      <c r="L111" s="161"/>
      <c r="M111" s="165"/>
      <c r="N111" s="166"/>
      <c r="O111" s="166"/>
      <c r="P111" s="166"/>
      <c r="Q111" s="166"/>
      <c r="R111" s="166"/>
      <c r="S111" s="166"/>
      <c r="T111" s="167"/>
      <c r="AT111" s="162" t="s">
        <v>150</v>
      </c>
      <c r="AU111" s="162" t="s">
        <v>78</v>
      </c>
      <c r="AV111" s="13" t="s">
        <v>122</v>
      </c>
      <c r="AW111" s="13" t="s">
        <v>26</v>
      </c>
      <c r="AX111" s="13" t="s">
        <v>76</v>
      </c>
      <c r="AY111" s="162" t="s">
        <v>108</v>
      </c>
    </row>
    <row r="112" spans="1:65" s="2" customFormat="1" ht="16.5" customHeight="1">
      <c r="A112" s="29"/>
      <c r="B112" s="118"/>
      <c r="C112" s="119" t="s">
        <v>251</v>
      </c>
      <c r="D112" s="119" t="s">
        <v>109</v>
      </c>
      <c r="E112" s="120" t="s">
        <v>326</v>
      </c>
      <c r="F112" s="121" t="s">
        <v>327</v>
      </c>
      <c r="G112" s="122" t="s">
        <v>190</v>
      </c>
      <c r="H112" s="123">
        <v>92.012</v>
      </c>
      <c r="I112" s="124"/>
      <c r="J112" s="124">
        <f>ROUND(I112*H112,2)</f>
        <v>0</v>
      </c>
      <c r="K112" s="125"/>
      <c r="L112" s="30"/>
      <c r="M112" s="126" t="s">
        <v>1</v>
      </c>
      <c r="N112" s="127" t="s">
        <v>34</v>
      </c>
      <c r="O112" s="128">
        <v>0.435</v>
      </c>
      <c r="P112" s="128">
        <f>O112*H112</f>
        <v>40.02522</v>
      </c>
      <c r="Q112" s="128">
        <v>0</v>
      </c>
      <c r="R112" s="128">
        <f>Q112*H112</f>
        <v>0</v>
      </c>
      <c r="S112" s="128">
        <v>0</v>
      </c>
      <c r="T112" s="129">
        <f>S112*H112</f>
        <v>0</v>
      </c>
      <c r="U112" s="29"/>
      <c r="V112" s="29"/>
      <c r="W112" s="29"/>
      <c r="X112" s="29"/>
      <c r="Y112" s="29"/>
      <c r="Z112" s="29"/>
      <c r="AA112" s="29"/>
      <c r="AB112" s="29"/>
      <c r="AC112" s="29"/>
      <c r="AD112" s="29"/>
      <c r="AE112" s="29"/>
      <c r="AR112" s="130" t="s">
        <v>122</v>
      </c>
      <c r="AT112" s="130" t="s">
        <v>109</v>
      </c>
      <c r="AU112" s="130" t="s">
        <v>78</v>
      </c>
      <c r="AY112" s="17" t="s">
        <v>108</v>
      </c>
      <c r="BE112" s="131">
        <f>IF(N112="základní",J112,0)</f>
        <v>0</v>
      </c>
      <c r="BF112" s="131">
        <f>IF(N112="snížená",J112,0)</f>
        <v>0</v>
      </c>
      <c r="BG112" s="131">
        <f>IF(N112="zákl. přenesená",J112,0)</f>
        <v>0</v>
      </c>
      <c r="BH112" s="131">
        <f>IF(N112="sníž. přenesená",J112,0)</f>
        <v>0</v>
      </c>
      <c r="BI112" s="131">
        <f>IF(N112="nulová",J112,0)</f>
        <v>0</v>
      </c>
      <c r="BJ112" s="17" t="s">
        <v>76</v>
      </c>
      <c r="BK112" s="131">
        <f>ROUND(I112*H112,2)</f>
        <v>0</v>
      </c>
      <c r="BL112" s="17" t="s">
        <v>122</v>
      </c>
      <c r="BM112" s="130" t="s">
        <v>744</v>
      </c>
    </row>
    <row r="113" spans="1:47" s="2" customFormat="1" ht="19.5">
      <c r="A113" s="29"/>
      <c r="B113" s="30"/>
      <c r="C113" s="29"/>
      <c r="D113" s="132" t="s">
        <v>114</v>
      </c>
      <c r="E113" s="29"/>
      <c r="F113" s="133" t="s">
        <v>329</v>
      </c>
      <c r="G113" s="29"/>
      <c r="H113" s="29"/>
      <c r="I113" s="29"/>
      <c r="J113" s="29"/>
      <c r="K113" s="29"/>
      <c r="L113" s="30"/>
      <c r="M113" s="134"/>
      <c r="N113" s="135"/>
      <c r="O113" s="54"/>
      <c r="P113" s="54"/>
      <c r="Q113" s="54"/>
      <c r="R113" s="54"/>
      <c r="S113" s="54"/>
      <c r="T113" s="55"/>
      <c r="U113" s="29"/>
      <c r="V113" s="29"/>
      <c r="W113" s="29"/>
      <c r="X113" s="29"/>
      <c r="Y113" s="29"/>
      <c r="Z113" s="29"/>
      <c r="AA113" s="29"/>
      <c r="AB113" s="29"/>
      <c r="AC113" s="29"/>
      <c r="AD113" s="29"/>
      <c r="AE113" s="29"/>
      <c r="AT113" s="17" t="s">
        <v>114</v>
      </c>
      <c r="AU113" s="17" t="s">
        <v>78</v>
      </c>
    </row>
    <row r="114" spans="1:47" s="2" customFormat="1" ht="12">
      <c r="A114" s="29"/>
      <c r="B114" s="30"/>
      <c r="C114" s="29"/>
      <c r="D114" s="152" t="s">
        <v>148</v>
      </c>
      <c r="E114" s="29"/>
      <c r="F114" s="153" t="s">
        <v>330</v>
      </c>
      <c r="G114" s="29"/>
      <c r="H114" s="29"/>
      <c r="I114" s="29"/>
      <c r="J114" s="29"/>
      <c r="K114" s="29"/>
      <c r="L114" s="30"/>
      <c r="M114" s="134"/>
      <c r="N114" s="135"/>
      <c r="O114" s="54"/>
      <c r="P114" s="54"/>
      <c r="Q114" s="54"/>
      <c r="R114" s="54"/>
      <c r="S114" s="54"/>
      <c r="T114" s="55"/>
      <c r="U114" s="29"/>
      <c r="V114" s="29"/>
      <c r="W114" s="29"/>
      <c r="X114" s="29"/>
      <c r="Y114" s="29"/>
      <c r="Z114" s="29"/>
      <c r="AA114" s="29"/>
      <c r="AB114" s="29"/>
      <c r="AC114" s="29"/>
      <c r="AD114" s="29"/>
      <c r="AE114" s="29"/>
      <c r="AT114" s="17" t="s">
        <v>148</v>
      </c>
      <c r="AU114" s="17" t="s">
        <v>78</v>
      </c>
    </row>
    <row r="115" spans="2:51" s="12" customFormat="1" ht="12">
      <c r="B115" s="154"/>
      <c r="D115" s="132" t="s">
        <v>150</v>
      </c>
      <c r="E115" s="155" t="s">
        <v>1</v>
      </c>
      <c r="F115" s="156" t="s">
        <v>745</v>
      </c>
      <c r="H115" s="157">
        <v>32.6</v>
      </c>
      <c r="L115" s="154"/>
      <c r="M115" s="158"/>
      <c r="N115" s="159"/>
      <c r="O115" s="159"/>
      <c r="P115" s="159"/>
      <c r="Q115" s="159"/>
      <c r="R115" s="159"/>
      <c r="S115" s="159"/>
      <c r="T115" s="160"/>
      <c r="AT115" s="155" t="s">
        <v>150</v>
      </c>
      <c r="AU115" s="155" t="s">
        <v>78</v>
      </c>
      <c r="AV115" s="12" t="s">
        <v>78</v>
      </c>
      <c r="AW115" s="12" t="s">
        <v>26</v>
      </c>
      <c r="AX115" s="12" t="s">
        <v>69</v>
      </c>
      <c r="AY115" s="155" t="s">
        <v>108</v>
      </c>
    </row>
    <row r="116" spans="2:51" s="12" customFormat="1" ht="12">
      <c r="B116" s="154"/>
      <c r="D116" s="132" t="s">
        <v>150</v>
      </c>
      <c r="E116" s="155" t="s">
        <v>1</v>
      </c>
      <c r="F116" s="156" t="s">
        <v>746</v>
      </c>
      <c r="H116" s="157">
        <v>0.6</v>
      </c>
      <c r="L116" s="154"/>
      <c r="M116" s="158"/>
      <c r="N116" s="159"/>
      <c r="O116" s="159"/>
      <c r="P116" s="159"/>
      <c r="Q116" s="159"/>
      <c r="R116" s="159"/>
      <c r="S116" s="159"/>
      <c r="T116" s="160"/>
      <c r="AT116" s="155" t="s">
        <v>150</v>
      </c>
      <c r="AU116" s="155" t="s">
        <v>78</v>
      </c>
      <c r="AV116" s="12" t="s">
        <v>78</v>
      </c>
      <c r="AW116" s="12" t="s">
        <v>26</v>
      </c>
      <c r="AX116" s="12" t="s">
        <v>69</v>
      </c>
      <c r="AY116" s="155" t="s">
        <v>108</v>
      </c>
    </row>
    <row r="117" spans="2:51" s="12" customFormat="1" ht="12">
      <c r="B117" s="154"/>
      <c r="D117" s="132" t="s">
        <v>150</v>
      </c>
      <c r="E117" s="155" t="s">
        <v>1</v>
      </c>
      <c r="F117" s="156" t="s">
        <v>747</v>
      </c>
      <c r="H117" s="157">
        <v>58.812</v>
      </c>
      <c r="L117" s="154"/>
      <c r="M117" s="158"/>
      <c r="N117" s="159"/>
      <c r="O117" s="159"/>
      <c r="P117" s="159"/>
      <c r="Q117" s="159"/>
      <c r="R117" s="159"/>
      <c r="S117" s="159"/>
      <c r="T117" s="160"/>
      <c r="AT117" s="155" t="s">
        <v>150</v>
      </c>
      <c r="AU117" s="155" t="s">
        <v>78</v>
      </c>
      <c r="AV117" s="12" t="s">
        <v>78</v>
      </c>
      <c r="AW117" s="12" t="s">
        <v>26</v>
      </c>
      <c r="AX117" s="12" t="s">
        <v>69</v>
      </c>
      <c r="AY117" s="155" t="s">
        <v>108</v>
      </c>
    </row>
    <row r="118" spans="2:51" s="13" customFormat="1" ht="12">
      <c r="B118" s="161"/>
      <c r="D118" s="132" t="s">
        <v>150</v>
      </c>
      <c r="E118" s="162" t="s">
        <v>1</v>
      </c>
      <c r="F118" s="163" t="s">
        <v>177</v>
      </c>
      <c r="H118" s="164">
        <v>92.012</v>
      </c>
      <c r="L118" s="161"/>
      <c r="M118" s="165"/>
      <c r="N118" s="166"/>
      <c r="O118" s="166"/>
      <c r="P118" s="166"/>
      <c r="Q118" s="166"/>
      <c r="R118" s="166"/>
      <c r="S118" s="166"/>
      <c r="T118" s="167"/>
      <c r="AT118" s="162" t="s">
        <v>150</v>
      </c>
      <c r="AU118" s="162" t="s">
        <v>78</v>
      </c>
      <c r="AV118" s="13" t="s">
        <v>122</v>
      </c>
      <c r="AW118" s="13" t="s">
        <v>26</v>
      </c>
      <c r="AX118" s="13" t="s">
        <v>76</v>
      </c>
      <c r="AY118" s="162" t="s">
        <v>108</v>
      </c>
    </row>
    <row r="119" spans="1:65" s="2" customFormat="1" ht="16.5" customHeight="1">
      <c r="A119" s="29"/>
      <c r="B119" s="118"/>
      <c r="C119" s="136" t="s">
        <v>8</v>
      </c>
      <c r="D119" s="136" t="s">
        <v>119</v>
      </c>
      <c r="E119" s="137" t="s">
        <v>311</v>
      </c>
      <c r="F119" s="138" t="s">
        <v>334</v>
      </c>
      <c r="G119" s="139" t="s">
        <v>299</v>
      </c>
      <c r="H119" s="140">
        <v>66.4</v>
      </c>
      <c r="I119" s="141"/>
      <c r="J119" s="141">
        <f>ROUND(I119*H119,2)</f>
        <v>0</v>
      </c>
      <c r="K119" s="142"/>
      <c r="L119" s="143"/>
      <c r="M119" s="144" t="s">
        <v>1</v>
      </c>
      <c r="N119" s="145" t="s">
        <v>34</v>
      </c>
      <c r="O119" s="128">
        <v>0</v>
      </c>
      <c r="P119" s="128">
        <f>O119*H119</f>
        <v>0</v>
      </c>
      <c r="Q119" s="128">
        <v>1</v>
      </c>
      <c r="R119" s="128">
        <f>Q119*H119</f>
        <v>66.4</v>
      </c>
      <c r="S119" s="128">
        <v>0</v>
      </c>
      <c r="T119" s="129">
        <f>S119*H119</f>
        <v>0</v>
      </c>
      <c r="U119" s="29"/>
      <c r="V119" s="29"/>
      <c r="W119" s="29"/>
      <c r="X119" s="29"/>
      <c r="Y119" s="29"/>
      <c r="Z119" s="29"/>
      <c r="AA119" s="29"/>
      <c r="AB119" s="29"/>
      <c r="AC119" s="29"/>
      <c r="AD119" s="29"/>
      <c r="AE119" s="29"/>
      <c r="AR119" s="130" t="s">
        <v>194</v>
      </c>
      <c r="AT119" s="130" t="s">
        <v>119</v>
      </c>
      <c r="AU119" s="130" t="s">
        <v>78</v>
      </c>
      <c r="AY119" s="17" t="s">
        <v>108</v>
      </c>
      <c r="BE119" s="131">
        <f>IF(N119="základní",J119,0)</f>
        <v>0</v>
      </c>
      <c r="BF119" s="131">
        <f>IF(N119="snížená",J119,0)</f>
        <v>0</v>
      </c>
      <c r="BG119" s="131">
        <f>IF(N119="zákl. přenesená",J119,0)</f>
        <v>0</v>
      </c>
      <c r="BH119" s="131">
        <f>IF(N119="sníž. přenesená",J119,0)</f>
        <v>0</v>
      </c>
      <c r="BI119" s="131">
        <f>IF(N119="nulová",J119,0)</f>
        <v>0</v>
      </c>
      <c r="BJ119" s="17" t="s">
        <v>76</v>
      </c>
      <c r="BK119" s="131">
        <f>ROUND(I119*H119,2)</f>
        <v>0</v>
      </c>
      <c r="BL119" s="17" t="s">
        <v>122</v>
      </c>
      <c r="BM119" s="130" t="s">
        <v>748</v>
      </c>
    </row>
    <row r="120" spans="1:47" s="2" customFormat="1" ht="12">
      <c r="A120" s="29"/>
      <c r="B120" s="30"/>
      <c r="C120" s="29"/>
      <c r="D120" s="132" t="s">
        <v>114</v>
      </c>
      <c r="E120" s="29"/>
      <c r="F120" s="133" t="s">
        <v>334</v>
      </c>
      <c r="G120" s="29"/>
      <c r="H120" s="29"/>
      <c r="I120" s="29"/>
      <c r="J120" s="29"/>
      <c r="K120" s="29"/>
      <c r="L120" s="30"/>
      <c r="M120" s="134"/>
      <c r="N120" s="135"/>
      <c r="O120" s="54"/>
      <c r="P120" s="54"/>
      <c r="Q120" s="54"/>
      <c r="R120" s="54"/>
      <c r="S120" s="54"/>
      <c r="T120" s="55"/>
      <c r="U120" s="29"/>
      <c r="V120" s="29"/>
      <c r="W120" s="29"/>
      <c r="X120" s="29"/>
      <c r="Y120" s="29"/>
      <c r="Z120" s="29"/>
      <c r="AA120" s="29"/>
      <c r="AB120" s="29"/>
      <c r="AC120" s="29"/>
      <c r="AD120" s="29"/>
      <c r="AE120" s="29"/>
      <c r="AT120" s="17" t="s">
        <v>114</v>
      </c>
      <c r="AU120" s="17" t="s">
        <v>78</v>
      </c>
    </row>
    <row r="121" spans="2:51" s="12" customFormat="1" ht="12">
      <c r="B121" s="154"/>
      <c r="D121" s="132" t="s">
        <v>150</v>
      </c>
      <c r="F121" s="156" t="s">
        <v>749</v>
      </c>
      <c r="H121" s="157">
        <v>66.4</v>
      </c>
      <c r="L121" s="154"/>
      <c r="M121" s="158"/>
      <c r="N121" s="159"/>
      <c r="O121" s="159"/>
      <c r="P121" s="159"/>
      <c r="Q121" s="159"/>
      <c r="R121" s="159"/>
      <c r="S121" s="159"/>
      <c r="T121" s="160"/>
      <c r="AT121" s="155" t="s">
        <v>150</v>
      </c>
      <c r="AU121" s="155" t="s">
        <v>78</v>
      </c>
      <c r="AV121" s="12" t="s">
        <v>78</v>
      </c>
      <c r="AW121" s="12" t="s">
        <v>3</v>
      </c>
      <c r="AX121" s="12" t="s">
        <v>76</v>
      </c>
      <c r="AY121" s="155" t="s">
        <v>108</v>
      </c>
    </row>
    <row r="122" spans="2:63" s="10" customFormat="1" ht="22.9" customHeight="1">
      <c r="B122" s="108"/>
      <c r="D122" s="109" t="s">
        <v>68</v>
      </c>
      <c r="E122" s="150" t="s">
        <v>78</v>
      </c>
      <c r="F122" s="150" t="s">
        <v>353</v>
      </c>
      <c r="J122" s="151">
        <f>BK122</f>
        <v>0</v>
      </c>
      <c r="L122" s="108"/>
      <c r="M122" s="112"/>
      <c r="N122" s="113"/>
      <c r="O122" s="113"/>
      <c r="P122" s="114">
        <f>SUM(P123:P143)</f>
        <v>18.12225</v>
      </c>
      <c r="Q122" s="113"/>
      <c r="R122" s="114">
        <f>SUM(R123:R143)</f>
        <v>7.591615999999998</v>
      </c>
      <c r="S122" s="113"/>
      <c r="T122" s="115">
        <f>SUM(T123:T143)</f>
        <v>0</v>
      </c>
      <c r="AR122" s="109" t="s">
        <v>76</v>
      </c>
      <c r="AT122" s="116" t="s">
        <v>68</v>
      </c>
      <c r="AU122" s="116" t="s">
        <v>76</v>
      </c>
      <c r="AY122" s="109" t="s">
        <v>108</v>
      </c>
      <c r="BK122" s="117">
        <f>SUM(BK123:BK143)</f>
        <v>0</v>
      </c>
    </row>
    <row r="123" spans="1:65" s="2" customFormat="1" ht="16.5" customHeight="1">
      <c r="A123" s="29"/>
      <c r="B123" s="118"/>
      <c r="C123" s="119" t="s">
        <v>264</v>
      </c>
      <c r="D123" s="119" t="s">
        <v>109</v>
      </c>
      <c r="E123" s="120" t="s">
        <v>750</v>
      </c>
      <c r="F123" s="121" t="s">
        <v>751</v>
      </c>
      <c r="G123" s="122" t="s">
        <v>180</v>
      </c>
      <c r="H123" s="123">
        <v>6.275</v>
      </c>
      <c r="I123" s="124"/>
      <c r="J123" s="124">
        <f>ROUND(I123*H123,2)</f>
        <v>0</v>
      </c>
      <c r="K123" s="125"/>
      <c r="L123" s="30"/>
      <c r="M123" s="126" t="s">
        <v>1</v>
      </c>
      <c r="N123" s="127" t="s">
        <v>34</v>
      </c>
      <c r="O123" s="128">
        <v>2.19</v>
      </c>
      <c r="P123" s="128">
        <f>O123*H123</f>
        <v>13.74225</v>
      </c>
      <c r="Q123" s="128">
        <v>0.02464</v>
      </c>
      <c r="R123" s="128">
        <f>Q123*H123</f>
        <v>0.154616</v>
      </c>
      <c r="S123" s="128">
        <v>0</v>
      </c>
      <c r="T123" s="129">
        <f>S123*H123</f>
        <v>0</v>
      </c>
      <c r="U123" s="29"/>
      <c r="V123" s="29"/>
      <c r="W123" s="29"/>
      <c r="X123" s="29"/>
      <c r="Y123" s="29"/>
      <c r="Z123" s="29"/>
      <c r="AA123" s="29"/>
      <c r="AB123" s="29"/>
      <c r="AC123" s="29"/>
      <c r="AD123" s="29"/>
      <c r="AE123" s="29"/>
      <c r="AR123" s="130" t="s">
        <v>122</v>
      </c>
      <c r="AT123" s="130" t="s">
        <v>109</v>
      </c>
      <c r="AU123" s="130" t="s">
        <v>78</v>
      </c>
      <c r="AY123" s="17" t="s">
        <v>108</v>
      </c>
      <c r="BE123" s="131">
        <f>IF(N123="základní",J123,0)</f>
        <v>0</v>
      </c>
      <c r="BF123" s="131">
        <f>IF(N123="snížená",J123,0)</f>
        <v>0</v>
      </c>
      <c r="BG123" s="131">
        <f>IF(N123="zákl. přenesená",J123,0)</f>
        <v>0</v>
      </c>
      <c r="BH123" s="131">
        <f>IF(N123="sníž. přenesená",J123,0)</f>
        <v>0</v>
      </c>
      <c r="BI123" s="131">
        <f>IF(N123="nulová",J123,0)</f>
        <v>0</v>
      </c>
      <c r="BJ123" s="17" t="s">
        <v>76</v>
      </c>
      <c r="BK123" s="131">
        <f>ROUND(I123*H123,2)</f>
        <v>0</v>
      </c>
      <c r="BL123" s="17" t="s">
        <v>122</v>
      </c>
      <c r="BM123" s="130" t="s">
        <v>752</v>
      </c>
    </row>
    <row r="124" spans="1:47" s="2" customFormat="1" ht="19.5">
      <c r="A124" s="29"/>
      <c r="B124" s="30"/>
      <c r="C124" s="29"/>
      <c r="D124" s="132" t="s">
        <v>114</v>
      </c>
      <c r="E124" s="29"/>
      <c r="F124" s="133" t="s">
        <v>753</v>
      </c>
      <c r="G124" s="29"/>
      <c r="H124" s="29"/>
      <c r="I124" s="29"/>
      <c r="J124" s="29"/>
      <c r="K124" s="29"/>
      <c r="L124" s="30"/>
      <c r="M124" s="134"/>
      <c r="N124" s="135"/>
      <c r="O124" s="54"/>
      <c r="P124" s="54"/>
      <c r="Q124" s="54"/>
      <c r="R124" s="54"/>
      <c r="S124" s="54"/>
      <c r="T124" s="55"/>
      <c r="U124" s="29"/>
      <c r="V124" s="29"/>
      <c r="W124" s="29"/>
      <c r="X124" s="29"/>
      <c r="Y124" s="29"/>
      <c r="Z124" s="29"/>
      <c r="AA124" s="29"/>
      <c r="AB124" s="29"/>
      <c r="AC124" s="29"/>
      <c r="AD124" s="29"/>
      <c r="AE124" s="29"/>
      <c r="AT124" s="17" t="s">
        <v>114</v>
      </c>
      <c r="AU124" s="17" t="s">
        <v>78</v>
      </c>
    </row>
    <row r="125" spans="1:47" s="2" customFormat="1" ht="12">
      <c r="A125" s="29"/>
      <c r="B125" s="30"/>
      <c r="C125" s="29"/>
      <c r="D125" s="152" t="s">
        <v>148</v>
      </c>
      <c r="E125" s="29"/>
      <c r="F125" s="153" t="s">
        <v>754</v>
      </c>
      <c r="G125" s="29"/>
      <c r="H125" s="29"/>
      <c r="I125" s="29"/>
      <c r="J125" s="29"/>
      <c r="K125" s="29"/>
      <c r="L125" s="30"/>
      <c r="M125" s="134"/>
      <c r="N125" s="135"/>
      <c r="O125" s="54"/>
      <c r="P125" s="54"/>
      <c r="Q125" s="54"/>
      <c r="R125" s="54"/>
      <c r="S125" s="54"/>
      <c r="T125" s="55"/>
      <c r="U125" s="29"/>
      <c r="V125" s="29"/>
      <c r="W125" s="29"/>
      <c r="X125" s="29"/>
      <c r="Y125" s="29"/>
      <c r="Z125" s="29"/>
      <c r="AA125" s="29"/>
      <c r="AB125" s="29"/>
      <c r="AC125" s="29"/>
      <c r="AD125" s="29"/>
      <c r="AE125" s="29"/>
      <c r="AT125" s="17" t="s">
        <v>148</v>
      </c>
      <c r="AU125" s="17" t="s">
        <v>78</v>
      </c>
    </row>
    <row r="126" spans="2:51" s="12" customFormat="1" ht="12">
      <c r="B126" s="154"/>
      <c r="D126" s="132" t="s">
        <v>150</v>
      </c>
      <c r="E126" s="155" t="s">
        <v>1</v>
      </c>
      <c r="F126" s="156" t="s">
        <v>830</v>
      </c>
      <c r="H126" s="157">
        <v>6.275</v>
      </c>
      <c r="L126" s="154"/>
      <c r="M126" s="158"/>
      <c r="N126" s="159"/>
      <c r="O126" s="159"/>
      <c r="P126" s="159"/>
      <c r="Q126" s="159"/>
      <c r="R126" s="159"/>
      <c r="S126" s="159"/>
      <c r="T126" s="160"/>
      <c r="AT126" s="155" t="s">
        <v>150</v>
      </c>
      <c r="AU126" s="155" t="s">
        <v>78</v>
      </c>
      <c r="AV126" s="12" t="s">
        <v>78</v>
      </c>
      <c r="AW126" s="12" t="s">
        <v>26</v>
      </c>
      <c r="AX126" s="12" t="s">
        <v>76</v>
      </c>
      <c r="AY126" s="155" t="s">
        <v>108</v>
      </c>
    </row>
    <row r="127" spans="1:65" s="2" customFormat="1" ht="24.2" customHeight="1">
      <c r="A127" s="29"/>
      <c r="B127" s="118"/>
      <c r="C127" s="136" t="s">
        <v>271</v>
      </c>
      <c r="D127" s="136" t="s">
        <v>119</v>
      </c>
      <c r="E127" s="137" t="s">
        <v>755</v>
      </c>
      <c r="F127" s="138" t="s">
        <v>756</v>
      </c>
      <c r="G127" s="139" t="s">
        <v>483</v>
      </c>
      <c r="H127" s="140">
        <v>5</v>
      </c>
      <c r="I127" s="141"/>
      <c r="J127" s="141">
        <f>ROUND(I127*H127,2)</f>
        <v>0</v>
      </c>
      <c r="K127" s="142"/>
      <c r="L127" s="143"/>
      <c r="M127" s="144" t="s">
        <v>1</v>
      </c>
      <c r="N127" s="145" t="s">
        <v>34</v>
      </c>
      <c r="O127" s="128">
        <v>0</v>
      </c>
      <c r="P127" s="128">
        <f>O127*H127</f>
        <v>0</v>
      </c>
      <c r="Q127" s="128">
        <v>1.02</v>
      </c>
      <c r="R127" s="128">
        <f>Q127*H127</f>
        <v>5.1</v>
      </c>
      <c r="S127" s="128">
        <v>0</v>
      </c>
      <c r="T127" s="129">
        <f>S127*H127</f>
        <v>0</v>
      </c>
      <c r="U127" s="29"/>
      <c r="V127" s="29"/>
      <c r="W127" s="29"/>
      <c r="X127" s="29"/>
      <c r="Y127" s="29"/>
      <c r="Z127" s="29"/>
      <c r="AA127" s="29"/>
      <c r="AB127" s="29"/>
      <c r="AC127" s="29"/>
      <c r="AD127" s="29"/>
      <c r="AE127" s="29"/>
      <c r="AR127" s="130" t="s">
        <v>194</v>
      </c>
      <c r="AT127" s="130" t="s">
        <v>119</v>
      </c>
      <c r="AU127" s="130" t="s">
        <v>78</v>
      </c>
      <c r="AY127" s="17" t="s">
        <v>108</v>
      </c>
      <c r="BE127" s="131">
        <f>IF(N127="základní",J127,0)</f>
        <v>0</v>
      </c>
      <c r="BF127" s="131">
        <f>IF(N127="snížená",J127,0)</f>
        <v>0</v>
      </c>
      <c r="BG127" s="131">
        <f>IF(N127="zákl. přenesená",J127,0)</f>
        <v>0</v>
      </c>
      <c r="BH127" s="131">
        <f>IF(N127="sníž. přenesená",J127,0)</f>
        <v>0</v>
      </c>
      <c r="BI127" s="131">
        <f>IF(N127="nulová",J127,0)</f>
        <v>0</v>
      </c>
      <c r="BJ127" s="17" t="s">
        <v>76</v>
      </c>
      <c r="BK127" s="131">
        <f>ROUND(I127*H127,2)</f>
        <v>0</v>
      </c>
      <c r="BL127" s="17" t="s">
        <v>122</v>
      </c>
      <c r="BM127" s="130" t="s">
        <v>757</v>
      </c>
    </row>
    <row r="128" spans="1:47" s="2" customFormat="1" ht="12">
      <c r="A128" s="29"/>
      <c r="B128" s="30"/>
      <c r="C128" s="29"/>
      <c r="D128" s="132" t="s">
        <v>114</v>
      </c>
      <c r="E128" s="29"/>
      <c r="F128" s="133" t="s">
        <v>756</v>
      </c>
      <c r="G128" s="29"/>
      <c r="H128" s="29"/>
      <c r="I128" s="29"/>
      <c r="J128" s="29"/>
      <c r="K128" s="29"/>
      <c r="L128" s="30"/>
      <c r="M128" s="134"/>
      <c r="N128" s="135"/>
      <c r="O128" s="54"/>
      <c r="P128" s="54"/>
      <c r="Q128" s="54"/>
      <c r="R128" s="54"/>
      <c r="S128" s="54"/>
      <c r="T128" s="55"/>
      <c r="U128" s="29"/>
      <c r="V128" s="29"/>
      <c r="W128" s="29"/>
      <c r="X128" s="29"/>
      <c r="Y128" s="29"/>
      <c r="Z128" s="29"/>
      <c r="AA128" s="29"/>
      <c r="AB128" s="29"/>
      <c r="AC128" s="29"/>
      <c r="AD128" s="29"/>
      <c r="AE128" s="29"/>
      <c r="AT128" s="17" t="s">
        <v>114</v>
      </c>
      <c r="AU128" s="17" t="s">
        <v>78</v>
      </c>
    </row>
    <row r="129" spans="1:47" s="2" customFormat="1" ht="58.5">
      <c r="A129" s="29"/>
      <c r="B129" s="30"/>
      <c r="C129" s="29"/>
      <c r="D129" s="132" t="s">
        <v>525</v>
      </c>
      <c r="E129" s="29"/>
      <c r="F129" s="174" t="s">
        <v>837</v>
      </c>
      <c r="G129" s="29"/>
      <c r="H129" s="29"/>
      <c r="I129" s="29"/>
      <c r="J129" s="29"/>
      <c r="K129" s="29"/>
      <c r="L129" s="30"/>
      <c r="M129" s="134"/>
      <c r="N129" s="135"/>
      <c r="O129" s="54"/>
      <c r="P129" s="54"/>
      <c r="Q129" s="54"/>
      <c r="R129" s="54"/>
      <c r="S129" s="54"/>
      <c r="T129" s="55"/>
      <c r="U129" s="29"/>
      <c r="V129" s="29"/>
      <c r="W129" s="29"/>
      <c r="X129" s="29"/>
      <c r="Y129" s="29"/>
      <c r="Z129" s="29"/>
      <c r="AA129" s="29"/>
      <c r="AB129" s="29"/>
      <c r="AC129" s="29"/>
      <c r="AD129" s="29"/>
      <c r="AE129" s="29"/>
      <c r="AT129" s="17" t="s">
        <v>525</v>
      </c>
      <c r="AU129" s="17" t="s">
        <v>78</v>
      </c>
    </row>
    <row r="130" spans="1:65" s="2" customFormat="1" ht="24.2" customHeight="1">
      <c r="A130" s="29"/>
      <c r="B130" s="118"/>
      <c r="C130" s="136" t="s">
        <v>278</v>
      </c>
      <c r="D130" s="136" t="s">
        <v>119</v>
      </c>
      <c r="E130" s="137" t="s">
        <v>758</v>
      </c>
      <c r="F130" s="138" t="s">
        <v>759</v>
      </c>
      <c r="G130" s="139" t="s">
        <v>483</v>
      </c>
      <c r="H130" s="140">
        <v>1</v>
      </c>
      <c r="I130" s="141"/>
      <c r="J130" s="141">
        <f>ROUND(I130*H130,2)</f>
        <v>0</v>
      </c>
      <c r="K130" s="142"/>
      <c r="L130" s="143"/>
      <c r="M130" s="144" t="s">
        <v>1</v>
      </c>
      <c r="N130" s="145" t="s">
        <v>34</v>
      </c>
      <c r="O130" s="128">
        <v>0</v>
      </c>
      <c r="P130" s="128">
        <f>O130*H130</f>
        <v>0</v>
      </c>
      <c r="Q130" s="128">
        <v>0.51</v>
      </c>
      <c r="R130" s="128">
        <f>Q130*H130</f>
        <v>0.51</v>
      </c>
      <c r="S130" s="128">
        <v>0</v>
      </c>
      <c r="T130" s="129">
        <f>S130*H130</f>
        <v>0</v>
      </c>
      <c r="U130" s="29"/>
      <c r="V130" s="29"/>
      <c r="W130" s="29"/>
      <c r="X130" s="29"/>
      <c r="Y130" s="29"/>
      <c r="Z130" s="29"/>
      <c r="AA130" s="29"/>
      <c r="AB130" s="29"/>
      <c r="AC130" s="29"/>
      <c r="AD130" s="29"/>
      <c r="AE130" s="29"/>
      <c r="AR130" s="130" t="s">
        <v>194</v>
      </c>
      <c r="AT130" s="130" t="s">
        <v>119</v>
      </c>
      <c r="AU130" s="130" t="s">
        <v>78</v>
      </c>
      <c r="AY130" s="17" t="s">
        <v>108</v>
      </c>
      <c r="BE130" s="131">
        <f>IF(N130="základní",J130,0)</f>
        <v>0</v>
      </c>
      <c r="BF130" s="131">
        <f>IF(N130="snížená",J130,0)</f>
        <v>0</v>
      </c>
      <c r="BG130" s="131">
        <f>IF(N130="zákl. přenesená",J130,0)</f>
        <v>0</v>
      </c>
      <c r="BH130" s="131">
        <f>IF(N130="sníž. přenesená",J130,0)</f>
        <v>0</v>
      </c>
      <c r="BI130" s="131">
        <f>IF(N130="nulová",J130,0)</f>
        <v>0</v>
      </c>
      <c r="BJ130" s="17" t="s">
        <v>76</v>
      </c>
      <c r="BK130" s="131">
        <f>ROUND(I130*H130,2)</f>
        <v>0</v>
      </c>
      <c r="BL130" s="17" t="s">
        <v>122</v>
      </c>
      <c r="BM130" s="130" t="s">
        <v>760</v>
      </c>
    </row>
    <row r="131" spans="1:47" s="2" customFormat="1" ht="12">
      <c r="A131" s="29"/>
      <c r="B131" s="30"/>
      <c r="C131" s="29"/>
      <c r="D131" s="132" t="s">
        <v>114</v>
      </c>
      <c r="E131" s="29"/>
      <c r="F131" s="133" t="s">
        <v>759</v>
      </c>
      <c r="G131" s="29"/>
      <c r="H131" s="29"/>
      <c r="I131" s="29"/>
      <c r="J131" s="29"/>
      <c r="K131" s="29"/>
      <c r="L131" s="30"/>
      <c r="M131" s="134"/>
      <c r="N131" s="135"/>
      <c r="O131" s="54"/>
      <c r="P131" s="54"/>
      <c r="Q131" s="54"/>
      <c r="R131" s="54"/>
      <c r="S131" s="54"/>
      <c r="T131" s="55"/>
      <c r="U131" s="29"/>
      <c r="V131" s="29"/>
      <c r="W131" s="29"/>
      <c r="X131" s="29"/>
      <c r="Y131" s="29"/>
      <c r="Z131" s="29"/>
      <c r="AA131" s="29"/>
      <c r="AB131" s="29"/>
      <c r="AC131" s="29"/>
      <c r="AD131" s="29"/>
      <c r="AE131" s="29"/>
      <c r="AT131" s="17" t="s">
        <v>114</v>
      </c>
      <c r="AU131" s="17" t="s">
        <v>78</v>
      </c>
    </row>
    <row r="132" spans="1:47" s="2" customFormat="1" ht="58.5">
      <c r="A132" s="29"/>
      <c r="B132" s="30"/>
      <c r="C132" s="29"/>
      <c r="D132" s="132" t="s">
        <v>525</v>
      </c>
      <c r="E132" s="29"/>
      <c r="F132" s="174" t="s">
        <v>837</v>
      </c>
      <c r="G132" s="29"/>
      <c r="H132" s="29"/>
      <c r="I132" s="29"/>
      <c r="J132" s="29"/>
      <c r="K132" s="29"/>
      <c r="L132" s="30"/>
      <c r="M132" s="134"/>
      <c r="N132" s="135"/>
      <c r="O132" s="54"/>
      <c r="P132" s="54"/>
      <c r="Q132" s="54"/>
      <c r="R132" s="54"/>
      <c r="S132" s="54"/>
      <c r="T132" s="55"/>
      <c r="U132" s="29"/>
      <c r="V132" s="29"/>
      <c r="W132" s="29"/>
      <c r="X132" s="29"/>
      <c r="Y132" s="29"/>
      <c r="Z132" s="29"/>
      <c r="AA132" s="29"/>
      <c r="AB132" s="29"/>
      <c r="AC132" s="29"/>
      <c r="AD132" s="29"/>
      <c r="AE132" s="29"/>
      <c r="AT132" s="17" t="s">
        <v>525</v>
      </c>
      <c r="AU132" s="17" t="s">
        <v>78</v>
      </c>
    </row>
    <row r="133" spans="1:65" s="2" customFormat="1" ht="24.2" customHeight="1">
      <c r="A133" s="29"/>
      <c r="B133" s="118"/>
      <c r="C133" s="136" t="s">
        <v>288</v>
      </c>
      <c r="D133" s="136" t="s">
        <v>119</v>
      </c>
      <c r="E133" s="137" t="s">
        <v>761</v>
      </c>
      <c r="F133" s="138" t="s">
        <v>762</v>
      </c>
      <c r="G133" s="139" t="s">
        <v>483</v>
      </c>
      <c r="H133" s="140">
        <v>1</v>
      </c>
      <c r="I133" s="141"/>
      <c r="J133" s="141">
        <f>ROUND(I133*H133,2)</f>
        <v>0</v>
      </c>
      <c r="K133" s="142"/>
      <c r="L133" s="143"/>
      <c r="M133" s="144" t="s">
        <v>1</v>
      </c>
      <c r="N133" s="145" t="s">
        <v>34</v>
      </c>
      <c r="O133" s="128">
        <v>0</v>
      </c>
      <c r="P133" s="128">
        <f>O133*H133</f>
        <v>0</v>
      </c>
      <c r="Q133" s="128">
        <v>0.55</v>
      </c>
      <c r="R133" s="128">
        <f>Q133*H133</f>
        <v>0.55</v>
      </c>
      <c r="S133" s="128">
        <v>0</v>
      </c>
      <c r="T133" s="129">
        <f>S133*H133</f>
        <v>0</v>
      </c>
      <c r="U133" s="29"/>
      <c r="V133" s="29"/>
      <c r="W133" s="29"/>
      <c r="X133" s="29"/>
      <c r="Y133" s="29"/>
      <c r="Z133" s="29"/>
      <c r="AA133" s="29"/>
      <c r="AB133" s="29"/>
      <c r="AC133" s="29"/>
      <c r="AD133" s="29"/>
      <c r="AE133" s="29"/>
      <c r="AR133" s="130" t="s">
        <v>194</v>
      </c>
      <c r="AT133" s="130" t="s">
        <v>119</v>
      </c>
      <c r="AU133" s="130" t="s">
        <v>78</v>
      </c>
      <c r="AY133" s="17" t="s">
        <v>108</v>
      </c>
      <c r="BE133" s="131">
        <f>IF(N133="základní",J133,0)</f>
        <v>0</v>
      </c>
      <c r="BF133" s="131">
        <f>IF(N133="snížená",J133,0)</f>
        <v>0</v>
      </c>
      <c r="BG133" s="131">
        <f>IF(N133="zákl. přenesená",J133,0)</f>
        <v>0</v>
      </c>
      <c r="BH133" s="131">
        <f>IF(N133="sníž. přenesená",J133,0)</f>
        <v>0</v>
      </c>
      <c r="BI133" s="131">
        <f>IF(N133="nulová",J133,0)</f>
        <v>0</v>
      </c>
      <c r="BJ133" s="17" t="s">
        <v>76</v>
      </c>
      <c r="BK133" s="131">
        <f>ROUND(I133*H133,2)</f>
        <v>0</v>
      </c>
      <c r="BL133" s="17" t="s">
        <v>122</v>
      </c>
      <c r="BM133" s="130" t="s">
        <v>763</v>
      </c>
    </row>
    <row r="134" spans="1:47" s="2" customFormat="1" ht="12">
      <c r="A134" s="29"/>
      <c r="B134" s="30"/>
      <c r="C134" s="29"/>
      <c r="D134" s="132" t="s">
        <v>114</v>
      </c>
      <c r="E134" s="29"/>
      <c r="F134" s="133" t="s">
        <v>762</v>
      </c>
      <c r="G134" s="29"/>
      <c r="H134" s="29"/>
      <c r="I134" s="29"/>
      <c r="J134" s="29"/>
      <c r="K134" s="29"/>
      <c r="L134" s="30"/>
      <c r="M134" s="134"/>
      <c r="N134" s="135"/>
      <c r="O134" s="54"/>
      <c r="P134" s="54"/>
      <c r="Q134" s="54"/>
      <c r="R134" s="54"/>
      <c r="S134" s="54"/>
      <c r="T134" s="55"/>
      <c r="U134" s="29"/>
      <c r="V134" s="29"/>
      <c r="W134" s="29"/>
      <c r="X134" s="29"/>
      <c r="Y134" s="29"/>
      <c r="Z134" s="29"/>
      <c r="AA134" s="29"/>
      <c r="AB134" s="29"/>
      <c r="AC134" s="29"/>
      <c r="AD134" s="29"/>
      <c r="AE134" s="29"/>
      <c r="AT134" s="17" t="s">
        <v>114</v>
      </c>
      <c r="AU134" s="17" t="s">
        <v>78</v>
      </c>
    </row>
    <row r="135" spans="1:47" s="2" customFormat="1" ht="48.75">
      <c r="A135" s="29"/>
      <c r="B135" s="30"/>
      <c r="C135" s="29"/>
      <c r="D135" s="132" t="s">
        <v>525</v>
      </c>
      <c r="E135" s="29"/>
      <c r="F135" s="174" t="s">
        <v>836</v>
      </c>
      <c r="G135" s="29"/>
      <c r="H135" s="29"/>
      <c r="I135" s="29"/>
      <c r="J135" s="29"/>
      <c r="K135" s="29"/>
      <c r="L135" s="30"/>
      <c r="M135" s="134"/>
      <c r="N135" s="135"/>
      <c r="O135" s="54"/>
      <c r="P135" s="54"/>
      <c r="Q135" s="54"/>
      <c r="R135" s="54"/>
      <c r="S135" s="54"/>
      <c r="T135" s="55"/>
      <c r="U135" s="29"/>
      <c r="V135" s="29"/>
      <c r="W135" s="29"/>
      <c r="X135" s="29"/>
      <c r="Y135" s="29"/>
      <c r="Z135" s="29"/>
      <c r="AA135" s="29"/>
      <c r="AB135" s="29"/>
      <c r="AC135" s="29"/>
      <c r="AD135" s="29"/>
      <c r="AE135" s="29"/>
      <c r="AT135" s="17" t="s">
        <v>525</v>
      </c>
      <c r="AU135" s="17" t="s">
        <v>78</v>
      </c>
    </row>
    <row r="136" spans="1:65" s="2" customFormat="1" ht="24.2" customHeight="1">
      <c r="A136" s="29"/>
      <c r="B136" s="118"/>
      <c r="C136" s="136" t="s">
        <v>296</v>
      </c>
      <c r="D136" s="136" t="s">
        <v>119</v>
      </c>
      <c r="E136" s="137" t="s">
        <v>764</v>
      </c>
      <c r="F136" s="138" t="s">
        <v>765</v>
      </c>
      <c r="G136" s="139" t="s">
        <v>483</v>
      </c>
      <c r="H136" s="140">
        <v>1</v>
      </c>
      <c r="I136" s="141"/>
      <c r="J136" s="141">
        <f>ROUND(I136*H136,2)</f>
        <v>0</v>
      </c>
      <c r="K136" s="142"/>
      <c r="L136" s="143"/>
      <c r="M136" s="144" t="s">
        <v>1</v>
      </c>
      <c r="N136" s="145" t="s">
        <v>34</v>
      </c>
      <c r="O136" s="128">
        <v>0</v>
      </c>
      <c r="P136" s="128">
        <f>O136*H136</f>
        <v>0</v>
      </c>
      <c r="Q136" s="128">
        <v>0.585</v>
      </c>
      <c r="R136" s="128">
        <f>Q136*H136</f>
        <v>0.585</v>
      </c>
      <c r="S136" s="128">
        <v>0</v>
      </c>
      <c r="T136" s="129">
        <f>S136*H136</f>
        <v>0</v>
      </c>
      <c r="U136" s="29"/>
      <c r="V136" s="29"/>
      <c r="W136" s="29"/>
      <c r="X136" s="29"/>
      <c r="Y136" s="29"/>
      <c r="Z136" s="29"/>
      <c r="AA136" s="29"/>
      <c r="AB136" s="29"/>
      <c r="AC136" s="29"/>
      <c r="AD136" s="29"/>
      <c r="AE136" s="29"/>
      <c r="AR136" s="130" t="s">
        <v>194</v>
      </c>
      <c r="AT136" s="130" t="s">
        <v>119</v>
      </c>
      <c r="AU136" s="130" t="s">
        <v>78</v>
      </c>
      <c r="AY136" s="17" t="s">
        <v>108</v>
      </c>
      <c r="BE136" s="131">
        <f>IF(N136="základní",J136,0)</f>
        <v>0</v>
      </c>
      <c r="BF136" s="131">
        <f>IF(N136="snížená",J136,0)</f>
        <v>0</v>
      </c>
      <c r="BG136" s="131">
        <f>IF(N136="zákl. přenesená",J136,0)</f>
        <v>0</v>
      </c>
      <c r="BH136" s="131">
        <f>IF(N136="sníž. přenesená",J136,0)</f>
        <v>0</v>
      </c>
      <c r="BI136" s="131">
        <f>IF(N136="nulová",J136,0)</f>
        <v>0</v>
      </c>
      <c r="BJ136" s="17" t="s">
        <v>76</v>
      </c>
      <c r="BK136" s="131">
        <f>ROUND(I136*H136,2)</f>
        <v>0</v>
      </c>
      <c r="BL136" s="17" t="s">
        <v>122</v>
      </c>
      <c r="BM136" s="130" t="s">
        <v>766</v>
      </c>
    </row>
    <row r="137" spans="1:47" s="2" customFormat="1" ht="12">
      <c r="A137" s="29"/>
      <c r="B137" s="30"/>
      <c r="C137" s="29"/>
      <c r="D137" s="132" t="s">
        <v>114</v>
      </c>
      <c r="E137" s="29"/>
      <c r="F137" s="133" t="s">
        <v>765</v>
      </c>
      <c r="G137" s="29"/>
      <c r="H137" s="29"/>
      <c r="I137" s="29"/>
      <c r="J137" s="29"/>
      <c r="K137" s="29"/>
      <c r="L137" s="30"/>
      <c r="M137" s="134"/>
      <c r="N137" s="135"/>
      <c r="O137" s="54"/>
      <c r="P137" s="54"/>
      <c r="Q137" s="54"/>
      <c r="R137" s="54"/>
      <c r="S137" s="54"/>
      <c r="T137" s="55"/>
      <c r="U137" s="29"/>
      <c r="V137" s="29"/>
      <c r="W137" s="29"/>
      <c r="X137" s="29"/>
      <c r="Y137" s="29"/>
      <c r="Z137" s="29"/>
      <c r="AA137" s="29"/>
      <c r="AB137" s="29"/>
      <c r="AC137" s="29"/>
      <c r="AD137" s="29"/>
      <c r="AE137" s="29"/>
      <c r="AT137" s="17" t="s">
        <v>114</v>
      </c>
      <c r="AU137" s="17" t="s">
        <v>78</v>
      </c>
    </row>
    <row r="138" spans="1:47" s="2" customFormat="1" ht="48.75">
      <c r="A138" s="29"/>
      <c r="B138" s="30"/>
      <c r="C138" s="29"/>
      <c r="D138" s="132" t="s">
        <v>525</v>
      </c>
      <c r="E138" s="29"/>
      <c r="F138" s="174" t="s">
        <v>836</v>
      </c>
      <c r="G138" s="29"/>
      <c r="H138" s="29"/>
      <c r="I138" s="29"/>
      <c r="J138" s="29"/>
      <c r="K138" s="29"/>
      <c r="L138" s="30"/>
      <c r="M138" s="134"/>
      <c r="N138" s="135"/>
      <c r="O138" s="54"/>
      <c r="P138" s="54"/>
      <c r="Q138" s="54"/>
      <c r="R138" s="54"/>
      <c r="S138" s="54"/>
      <c r="T138" s="55"/>
      <c r="U138" s="29"/>
      <c r="V138" s="29"/>
      <c r="W138" s="29"/>
      <c r="X138" s="29"/>
      <c r="Y138" s="29"/>
      <c r="Z138" s="29"/>
      <c r="AA138" s="29"/>
      <c r="AB138" s="29"/>
      <c r="AC138" s="29"/>
      <c r="AD138" s="29"/>
      <c r="AE138" s="29"/>
      <c r="AT138" s="17" t="s">
        <v>525</v>
      </c>
      <c r="AU138" s="17" t="s">
        <v>78</v>
      </c>
    </row>
    <row r="139" spans="1:65" s="2" customFormat="1" ht="24.2" customHeight="1">
      <c r="A139" s="29"/>
      <c r="B139" s="118"/>
      <c r="C139" s="136" t="s">
        <v>7</v>
      </c>
      <c r="D139" s="136" t="s">
        <v>119</v>
      </c>
      <c r="E139" s="137" t="s">
        <v>767</v>
      </c>
      <c r="F139" s="138" t="s">
        <v>768</v>
      </c>
      <c r="G139" s="139" t="s">
        <v>483</v>
      </c>
      <c r="H139" s="140">
        <v>1</v>
      </c>
      <c r="I139" s="141"/>
      <c r="J139" s="141">
        <f>ROUND(I139*H139,2)</f>
        <v>0</v>
      </c>
      <c r="K139" s="142"/>
      <c r="L139" s="143"/>
      <c r="M139" s="144" t="s">
        <v>1</v>
      </c>
      <c r="N139" s="145" t="s">
        <v>34</v>
      </c>
      <c r="O139" s="128">
        <v>0</v>
      </c>
      <c r="P139" s="128">
        <f>O139*H139</f>
        <v>0</v>
      </c>
      <c r="Q139" s="128">
        <v>0.092</v>
      </c>
      <c r="R139" s="128">
        <f>Q139*H139</f>
        <v>0.092</v>
      </c>
      <c r="S139" s="128">
        <v>0</v>
      </c>
      <c r="T139" s="129">
        <f>S139*H139</f>
        <v>0</v>
      </c>
      <c r="U139" s="29"/>
      <c r="V139" s="29"/>
      <c r="W139" s="29"/>
      <c r="X139" s="29"/>
      <c r="Y139" s="29"/>
      <c r="Z139" s="29"/>
      <c r="AA139" s="29"/>
      <c r="AB139" s="29"/>
      <c r="AC139" s="29"/>
      <c r="AD139" s="29"/>
      <c r="AE139" s="29"/>
      <c r="AR139" s="130" t="s">
        <v>194</v>
      </c>
      <c r="AT139" s="130" t="s">
        <v>119</v>
      </c>
      <c r="AU139" s="130" t="s">
        <v>78</v>
      </c>
      <c r="AY139" s="17" t="s">
        <v>108</v>
      </c>
      <c r="BE139" s="131">
        <f>IF(N139="základní",J139,0)</f>
        <v>0</v>
      </c>
      <c r="BF139" s="131">
        <f>IF(N139="snížená",J139,0)</f>
        <v>0</v>
      </c>
      <c r="BG139" s="131">
        <f>IF(N139="zákl. přenesená",J139,0)</f>
        <v>0</v>
      </c>
      <c r="BH139" s="131">
        <f>IF(N139="sníž. přenesená",J139,0)</f>
        <v>0</v>
      </c>
      <c r="BI139" s="131">
        <f>IF(N139="nulová",J139,0)</f>
        <v>0</v>
      </c>
      <c r="BJ139" s="17" t="s">
        <v>76</v>
      </c>
      <c r="BK139" s="131">
        <f>ROUND(I139*H139,2)</f>
        <v>0</v>
      </c>
      <c r="BL139" s="17" t="s">
        <v>122</v>
      </c>
      <c r="BM139" s="130" t="s">
        <v>769</v>
      </c>
    </row>
    <row r="140" spans="1:47" s="2" customFormat="1" ht="12">
      <c r="A140" s="29"/>
      <c r="B140" s="30"/>
      <c r="C140" s="29"/>
      <c r="D140" s="132" t="s">
        <v>114</v>
      </c>
      <c r="E140" s="29"/>
      <c r="F140" s="133" t="s">
        <v>768</v>
      </c>
      <c r="G140" s="29"/>
      <c r="H140" s="29"/>
      <c r="I140" s="29"/>
      <c r="J140" s="29"/>
      <c r="K140" s="29"/>
      <c r="L140" s="30"/>
      <c r="M140" s="134"/>
      <c r="N140" s="135"/>
      <c r="O140" s="54"/>
      <c r="P140" s="54"/>
      <c r="Q140" s="54"/>
      <c r="R140" s="54"/>
      <c r="S140" s="54"/>
      <c r="T140" s="55"/>
      <c r="U140" s="29"/>
      <c r="V140" s="29"/>
      <c r="W140" s="29"/>
      <c r="X140" s="29"/>
      <c r="Y140" s="29"/>
      <c r="Z140" s="29"/>
      <c r="AA140" s="29"/>
      <c r="AB140" s="29"/>
      <c r="AC140" s="29"/>
      <c r="AD140" s="29"/>
      <c r="AE140" s="29"/>
      <c r="AT140" s="17" t="s">
        <v>114</v>
      </c>
      <c r="AU140" s="17" t="s">
        <v>78</v>
      </c>
    </row>
    <row r="141" spans="1:47" s="2" customFormat="1" ht="29.25">
      <c r="A141" s="29"/>
      <c r="B141" s="30"/>
      <c r="C141" s="29"/>
      <c r="D141" s="132" t="s">
        <v>525</v>
      </c>
      <c r="E141" s="29"/>
      <c r="F141" s="174" t="s">
        <v>770</v>
      </c>
      <c r="G141" s="29"/>
      <c r="H141" s="29"/>
      <c r="I141" s="29"/>
      <c r="J141" s="29"/>
      <c r="K141" s="29"/>
      <c r="L141" s="30"/>
      <c r="M141" s="134"/>
      <c r="N141" s="135"/>
      <c r="O141" s="54"/>
      <c r="P141" s="54"/>
      <c r="Q141" s="54"/>
      <c r="R141" s="54"/>
      <c r="S141" s="54"/>
      <c r="T141" s="55"/>
      <c r="U141" s="29"/>
      <c r="V141" s="29"/>
      <c r="W141" s="29"/>
      <c r="X141" s="29"/>
      <c r="Y141" s="29"/>
      <c r="Z141" s="29"/>
      <c r="AA141" s="29"/>
      <c r="AB141" s="29"/>
      <c r="AC141" s="29"/>
      <c r="AD141" s="29"/>
      <c r="AE141" s="29"/>
      <c r="AT141" s="17" t="s">
        <v>525</v>
      </c>
      <c r="AU141" s="17" t="s">
        <v>78</v>
      </c>
    </row>
    <row r="142" spans="1:65" s="2" customFormat="1" ht="16.5" customHeight="1">
      <c r="A142" s="29"/>
      <c r="B142" s="118"/>
      <c r="C142" s="119" t="s">
        <v>310</v>
      </c>
      <c r="D142" s="119" t="s">
        <v>109</v>
      </c>
      <c r="E142" s="120" t="s">
        <v>771</v>
      </c>
      <c r="F142" s="121" t="s">
        <v>834</v>
      </c>
      <c r="G142" s="122" t="s">
        <v>111</v>
      </c>
      <c r="H142" s="123">
        <v>2</v>
      </c>
      <c r="I142" s="124"/>
      <c r="J142" s="124">
        <f>ROUND(I142*H142,2)</f>
        <v>0</v>
      </c>
      <c r="K142" s="125"/>
      <c r="L142" s="30"/>
      <c r="M142" s="126" t="s">
        <v>1</v>
      </c>
      <c r="N142" s="127" t="s">
        <v>34</v>
      </c>
      <c r="O142" s="128">
        <v>2.19</v>
      </c>
      <c r="P142" s="128">
        <f>O142*H142</f>
        <v>4.38</v>
      </c>
      <c r="Q142" s="128">
        <v>0.3</v>
      </c>
      <c r="R142" s="128">
        <f>Q142*H142</f>
        <v>0.6</v>
      </c>
      <c r="S142" s="128">
        <v>0</v>
      </c>
      <c r="T142" s="129">
        <f>S142*H142</f>
        <v>0</v>
      </c>
      <c r="U142" s="29"/>
      <c r="V142" s="29"/>
      <c r="W142" s="29"/>
      <c r="X142" s="29"/>
      <c r="Y142" s="29"/>
      <c r="Z142" s="29"/>
      <c r="AA142" s="29"/>
      <c r="AB142" s="29"/>
      <c r="AC142" s="29"/>
      <c r="AD142" s="29"/>
      <c r="AE142" s="29"/>
      <c r="AR142" s="130" t="s">
        <v>122</v>
      </c>
      <c r="AT142" s="130" t="s">
        <v>109</v>
      </c>
      <c r="AU142" s="130" t="s">
        <v>78</v>
      </c>
      <c r="AY142" s="17" t="s">
        <v>108</v>
      </c>
      <c r="BE142" s="131">
        <f>IF(N142="základní",J142,0)</f>
        <v>0</v>
      </c>
      <c r="BF142" s="131">
        <f>IF(N142="snížená",J142,0)</f>
        <v>0</v>
      </c>
      <c r="BG142" s="131">
        <f>IF(N142="zákl. přenesená",J142,0)</f>
        <v>0</v>
      </c>
      <c r="BH142" s="131">
        <f>IF(N142="sníž. přenesená",J142,0)</f>
        <v>0</v>
      </c>
      <c r="BI142" s="131">
        <f>IF(N142="nulová",J142,0)</f>
        <v>0</v>
      </c>
      <c r="BJ142" s="17" t="s">
        <v>76</v>
      </c>
      <c r="BK142" s="131">
        <f>ROUND(I142*H142,2)</f>
        <v>0</v>
      </c>
      <c r="BL142" s="17" t="s">
        <v>122</v>
      </c>
      <c r="BM142" s="130" t="s">
        <v>772</v>
      </c>
    </row>
    <row r="143" spans="1:47" s="2" customFormat="1" ht="107.25">
      <c r="A143" s="29"/>
      <c r="B143" s="30"/>
      <c r="C143" s="29"/>
      <c r="D143" s="132" t="s">
        <v>114</v>
      </c>
      <c r="E143" s="29"/>
      <c r="F143" s="133" t="s">
        <v>835</v>
      </c>
      <c r="G143" s="29"/>
      <c r="H143" s="29"/>
      <c r="I143" s="29"/>
      <c r="J143" s="29"/>
      <c r="K143" s="29"/>
      <c r="L143" s="30"/>
      <c r="M143" s="134"/>
      <c r="N143" s="135"/>
      <c r="O143" s="54"/>
      <c r="P143" s="54"/>
      <c r="Q143" s="54"/>
      <c r="R143" s="54"/>
      <c r="S143" s="54"/>
      <c r="T143" s="55"/>
      <c r="U143" s="29"/>
      <c r="V143" s="29"/>
      <c r="W143" s="29"/>
      <c r="X143" s="29"/>
      <c r="Y143" s="29"/>
      <c r="Z143" s="29"/>
      <c r="AA143" s="29"/>
      <c r="AB143" s="29"/>
      <c r="AC143" s="29"/>
      <c r="AD143" s="29"/>
      <c r="AE143" s="29"/>
      <c r="AT143" s="17" t="s">
        <v>114</v>
      </c>
      <c r="AU143" s="17" t="s">
        <v>78</v>
      </c>
    </row>
    <row r="144" spans="2:63" s="10" customFormat="1" ht="22.9" customHeight="1">
      <c r="B144" s="108"/>
      <c r="D144" s="109" t="s">
        <v>68</v>
      </c>
      <c r="E144" s="150" t="s">
        <v>122</v>
      </c>
      <c r="F144" s="150" t="s">
        <v>392</v>
      </c>
      <c r="J144" s="151">
        <f>BK144</f>
        <v>0</v>
      </c>
      <c r="L144" s="108"/>
      <c r="M144" s="112"/>
      <c r="N144" s="113"/>
      <c r="O144" s="113"/>
      <c r="P144" s="114">
        <f>SUM(P145:P148)</f>
        <v>8.586839999999999</v>
      </c>
      <c r="Q144" s="113"/>
      <c r="R144" s="114">
        <f>SUM(R145:R148)</f>
        <v>0</v>
      </c>
      <c r="S144" s="113"/>
      <c r="T144" s="115">
        <f>SUM(T145:T148)</f>
        <v>0</v>
      </c>
      <c r="AR144" s="109" t="s">
        <v>76</v>
      </c>
      <c r="AT144" s="116" t="s">
        <v>68</v>
      </c>
      <c r="AU144" s="116" t="s">
        <v>76</v>
      </c>
      <c r="AY144" s="109" t="s">
        <v>108</v>
      </c>
      <c r="BK144" s="117">
        <f>SUM(BK145:BK148)</f>
        <v>0</v>
      </c>
    </row>
    <row r="145" spans="1:65" s="2" customFormat="1" ht="16.5" customHeight="1">
      <c r="A145" s="29"/>
      <c r="B145" s="118"/>
      <c r="C145" s="119" t="s">
        <v>314</v>
      </c>
      <c r="D145" s="119" t="s">
        <v>109</v>
      </c>
      <c r="E145" s="120" t="s">
        <v>474</v>
      </c>
      <c r="F145" s="121" t="s">
        <v>475</v>
      </c>
      <c r="G145" s="122" t="s">
        <v>190</v>
      </c>
      <c r="H145" s="123">
        <v>6.52</v>
      </c>
      <c r="I145" s="124"/>
      <c r="J145" s="124">
        <f>ROUND(I145*H145,2)</f>
        <v>0</v>
      </c>
      <c r="K145" s="125"/>
      <c r="L145" s="30"/>
      <c r="M145" s="126" t="s">
        <v>1</v>
      </c>
      <c r="N145" s="127" t="s">
        <v>34</v>
      </c>
      <c r="O145" s="128">
        <v>1.317</v>
      </c>
      <c r="P145" s="128">
        <f>O145*H145</f>
        <v>8.586839999999999</v>
      </c>
      <c r="Q145" s="128">
        <v>0</v>
      </c>
      <c r="R145" s="128">
        <f>Q145*H145</f>
        <v>0</v>
      </c>
      <c r="S145" s="128">
        <v>0</v>
      </c>
      <c r="T145" s="129">
        <f>S145*H145</f>
        <v>0</v>
      </c>
      <c r="U145" s="29"/>
      <c r="V145" s="29"/>
      <c r="W145" s="29"/>
      <c r="X145" s="29"/>
      <c r="Y145" s="29"/>
      <c r="Z145" s="29"/>
      <c r="AA145" s="29"/>
      <c r="AB145" s="29"/>
      <c r="AC145" s="29"/>
      <c r="AD145" s="29"/>
      <c r="AE145" s="29"/>
      <c r="AR145" s="130" t="s">
        <v>122</v>
      </c>
      <c r="AT145" s="130" t="s">
        <v>109</v>
      </c>
      <c r="AU145" s="130" t="s">
        <v>78</v>
      </c>
      <c r="AY145" s="17" t="s">
        <v>108</v>
      </c>
      <c r="BE145" s="131">
        <f>IF(N145="základní",J145,0)</f>
        <v>0</v>
      </c>
      <c r="BF145" s="131">
        <f>IF(N145="snížená",J145,0)</f>
        <v>0</v>
      </c>
      <c r="BG145" s="131">
        <f>IF(N145="zákl. přenesená",J145,0)</f>
        <v>0</v>
      </c>
      <c r="BH145" s="131">
        <f>IF(N145="sníž. přenesená",J145,0)</f>
        <v>0</v>
      </c>
      <c r="BI145" s="131">
        <f>IF(N145="nulová",J145,0)</f>
        <v>0</v>
      </c>
      <c r="BJ145" s="17" t="s">
        <v>76</v>
      </c>
      <c r="BK145" s="131">
        <f>ROUND(I145*H145,2)</f>
        <v>0</v>
      </c>
      <c r="BL145" s="17" t="s">
        <v>122</v>
      </c>
      <c r="BM145" s="130" t="s">
        <v>773</v>
      </c>
    </row>
    <row r="146" spans="1:47" s="2" customFormat="1" ht="12">
      <c r="A146" s="29"/>
      <c r="B146" s="30"/>
      <c r="C146" s="29"/>
      <c r="D146" s="132" t="s">
        <v>114</v>
      </c>
      <c r="E146" s="29"/>
      <c r="F146" s="133" t="s">
        <v>477</v>
      </c>
      <c r="G146" s="29"/>
      <c r="H146" s="29"/>
      <c r="I146" s="29"/>
      <c r="J146" s="29"/>
      <c r="K146" s="29"/>
      <c r="L146" s="30"/>
      <c r="M146" s="134"/>
      <c r="N146" s="135"/>
      <c r="O146" s="54"/>
      <c r="P146" s="54"/>
      <c r="Q146" s="54"/>
      <c r="R146" s="54"/>
      <c r="S146" s="54"/>
      <c r="T146" s="55"/>
      <c r="U146" s="29"/>
      <c r="V146" s="29"/>
      <c r="W146" s="29"/>
      <c r="X146" s="29"/>
      <c r="Y146" s="29"/>
      <c r="Z146" s="29"/>
      <c r="AA146" s="29"/>
      <c r="AB146" s="29"/>
      <c r="AC146" s="29"/>
      <c r="AD146" s="29"/>
      <c r="AE146" s="29"/>
      <c r="AT146" s="17" t="s">
        <v>114</v>
      </c>
      <c r="AU146" s="17" t="s">
        <v>78</v>
      </c>
    </row>
    <row r="147" spans="1:47" s="2" customFormat="1" ht="12">
      <c r="A147" s="29"/>
      <c r="B147" s="30"/>
      <c r="C147" s="29"/>
      <c r="D147" s="152" t="s">
        <v>148</v>
      </c>
      <c r="E147" s="29"/>
      <c r="F147" s="153" t="s">
        <v>478</v>
      </c>
      <c r="G147" s="29"/>
      <c r="H147" s="29"/>
      <c r="I147" s="29"/>
      <c r="J147" s="29"/>
      <c r="K147" s="29"/>
      <c r="L147" s="30"/>
      <c r="M147" s="134"/>
      <c r="N147" s="135"/>
      <c r="O147" s="54"/>
      <c r="P147" s="54"/>
      <c r="Q147" s="54"/>
      <c r="R147" s="54"/>
      <c r="S147" s="54"/>
      <c r="T147" s="55"/>
      <c r="U147" s="29"/>
      <c r="V147" s="29"/>
      <c r="W147" s="29"/>
      <c r="X147" s="29"/>
      <c r="Y147" s="29"/>
      <c r="Z147" s="29"/>
      <c r="AA147" s="29"/>
      <c r="AB147" s="29"/>
      <c r="AC147" s="29"/>
      <c r="AD147" s="29"/>
      <c r="AE147" s="29"/>
      <c r="AT147" s="17" t="s">
        <v>148</v>
      </c>
      <c r="AU147" s="17" t="s">
        <v>78</v>
      </c>
    </row>
    <row r="148" spans="2:51" s="12" customFormat="1" ht="12">
      <c r="B148" s="154"/>
      <c r="D148" s="132" t="s">
        <v>150</v>
      </c>
      <c r="E148" s="155" t="s">
        <v>1</v>
      </c>
      <c r="F148" s="156" t="s">
        <v>774</v>
      </c>
      <c r="H148" s="157">
        <v>6.52</v>
      </c>
      <c r="L148" s="154"/>
      <c r="M148" s="158"/>
      <c r="N148" s="159"/>
      <c r="O148" s="159"/>
      <c r="P148" s="159"/>
      <c r="Q148" s="159"/>
      <c r="R148" s="159"/>
      <c r="S148" s="159"/>
      <c r="T148" s="160"/>
      <c r="AT148" s="155" t="s">
        <v>150</v>
      </c>
      <c r="AU148" s="155" t="s">
        <v>78</v>
      </c>
      <c r="AV148" s="12" t="s">
        <v>78</v>
      </c>
      <c r="AW148" s="12" t="s">
        <v>26</v>
      </c>
      <c r="AX148" s="12" t="s">
        <v>76</v>
      </c>
      <c r="AY148" s="155" t="s">
        <v>108</v>
      </c>
    </row>
    <row r="149" spans="2:63" s="10" customFormat="1" ht="22.9" customHeight="1">
      <c r="B149" s="108"/>
      <c r="D149" s="109" t="s">
        <v>68</v>
      </c>
      <c r="E149" s="150" t="s">
        <v>194</v>
      </c>
      <c r="F149" s="150" t="s">
        <v>465</v>
      </c>
      <c r="J149" s="151">
        <f>BK149</f>
        <v>0</v>
      </c>
      <c r="L149" s="108"/>
      <c r="M149" s="112"/>
      <c r="N149" s="113"/>
      <c r="O149" s="113"/>
      <c r="P149" s="114">
        <f>SUM(P150:P177)</f>
        <v>105.01249999999999</v>
      </c>
      <c r="Q149" s="113"/>
      <c r="R149" s="114">
        <f>SUM(R150:R177)</f>
        <v>3.366343</v>
      </c>
      <c r="S149" s="113"/>
      <c r="T149" s="115">
        <f>SUM(T150:T177)</f>
        <v>0</v>
      </c>
      <c r="AR149" s="109" t="s">
        <v>76</v>
      </c>
      <c r="AT149" s="116" t="s">
        <v>68</v>
      </c>
      <c r="AU149" s="116" t="s">
        <v>76</v>
      </c>
      <c r="AY149" s="109" t="s">
        <v>108</v>
      </c>
      <c r="BK149" s="117">
        <f>SUM(BK150:BK177)</f>
        <v>0</v>
      </c>
    </row>
    <row r="150" spans="1:65" s="2" customFormat="1" ht="16.5" customHeight="1">
      <c r="A150" s="29"/>
      <c r="B150" s="118"/>
      <c r="C150" s="119" t="s">
        <v>325</v>
      </c>
      <c r="D150" s="119" t="s">
        <v>109</v>
      </c>
      <c r="E150" s="120" t="s">
        <v>775</v>
      </c>
      <c r="F150" s="121" t="s">
        <v>776</v>
      </c>
      <c r="G150" s="122" t="s">
        <v>180</v>
      </c>
      <c r="H150" s="123">
        <v>6.5</v>
      </c>
      <c r="I150" s="124"/>
      <c r="J150" s="124">
        <f>ROUND(I150*H150,2)</f>
        <v>0</v>
      </c>
      <c r="K150" s="125"/>
      <c r="L150" s="30"/>
      <c r="M150" s="126" t="s">
        <v>1</v>
      </c>
      <c r="N150" s="127" t="s">
        <v>34</v>
      </c>
      <c r="O150" s="128">
        <v>0.292</v>
      </c>
      <c r="P150" s="128">
        <f>O150*H150</f>
        <v>1.898</v>
      </c>
      <c r="Q150" s="128">
        <v>1E-05</v>
      </c>
      <c r="R150" s="128">
        <f>Q150*H150</f>
        <v>6.500000000000001E-05</v>
      </c>
      <c r="S150" s="128">
        <v>0</v>
      </c>
      <c r="T150" s="129">
        <f>S150*H150</f>
        <v>0</v>
      </c>
      <c r="U150" s="29"/>
      <c r="V150" s="29"/>
      <c r="W150" s="29"/>
      <c r="X150" s="29"/>
      <c r="Y150" s="29"/>
      <c r="Z150" s="29"/>
      <c r="AA150" s="29"/>
      <c r="AB150" s="29"/>
      <c r="AC150" s="29"/>
      <c r="AD150" s="29"/>
      <c r="AE150" s="29"/>
      <c r="AR150" s="130" t="s">
        <v>122</v>
      </c>
      <c r="AT150" s="130" t="s">
        <v>109</v>
      </c>
      <c r="AU150" s="130" t="s">
        <v>78</v>
      </c>
      <c r="AY150" s="17" t="s">
        <v>108</v>
      </c>
      <c r="BE150" s="131">
        <f>IF(N150="základní",J150,0)</f>
        <v>0</v>
      </c>
      <c r="BF150" s="131">
        <f>IF(N150="snížená",J150,0)</f>
        <v>0</v>
      </c>
      <c r="BG150" s="131">
        <f>IF(N150="zákl. přenesená",J150,0)</f>
        <v>0</v>
      </c>
      <c r="BH150" s="131">
        <f>IF(N150="sníž. přenesená",J150,0)</f>
        <v>0</v>
      </c>
      <c r="BI150" s="131">
        <f>IF(N150="nulová",J150,0)</f>
        <v>0</v>
      </c>
      <c r="BJ150" s="17" t="s">
        <v>76</v>
      </c>
      <c r="BK150" s="131">
        <f>ROUND(I150*H150,2)</f>
        <v>0</v>
      </c>
      <c r="BL150" s="17" t="s">
        <v>122</v>
      </c>
      <c r="BM150" s="130" t="s">
        <v>777</v>
      </c>
    </row>
    <row r="151" spans="1:47" s="2" customFormat="1" ht="12">
      <c r="A151" s="29"/>
      <c r="B151" s="30"/>
      <c r="C151" s="29"/>
      <c r="D151" s="152" t="s">
        <v>148</v>
      </c>
      <c r="E151" s="29"/>
      <c r="F151" s="153" t="s">
        <v>778</v>
      </c>
      <c r="G151" s="29"/>
      <c r="H151" s="29"/>
      <c r="I151" s="29"/>
      <c r="J151" s="29"/>
      <c r="K151" s="29"/>
      <c r="L151" s="30"/>
      <c r="M151" s="134"/>
      <c r="N151" s="135"/>
      <c r="O151" s="54"/>
      <c r="P151" s="54"/>
      <c r="Q151" s="54"/>
      <c r="R151" s="54"/>
      <c r="S151" s="54"/>
      <c r="T151" s="55"/>
      <c r="U151" s="29"/>
      <c r="V151" s="29"/>
      <c r="W151" s="29"/>
      <c r="X151" s="29"/>
      <c r="Y151" s="29"/>
      <c r="Z151" s="29"/>
      <c r="AA151" s="29"/>
      <c r="AB151" s="29"/>
      <c r="AC151" s="29"/>
      <c r="AD151" s="29"/>
      <c r="AE151" s="29"/>
      <c r="AT151" s="17" t="s">
        <v>148</v>
      </c>
      <c r="AU151" s="17" t="s">
        <v>78</v>
      </c>
    </row>
    <row r="152" spans="2:51" s="12" customFormat="1" ht="12">
      <c r="B152" s="154"/>
      <c r="D152" s="132" t="s">
        <v>150</v>
      </c>
      <c r="E152" s="155" t="s">
        <v>1</v>
      </c>
      <c r="F152" s="156" t="s">
        <v>779</v>
      </c>
      <c r="H152" s="157">
        <v>6.5</v>
      </c>
      <c r="L152" s="154"/>
      <c r="M152" s="158"/>
      <c r="N152" s="159"/>
      <c r="O152" s="159"/>
      <c r="P152" s="159"/>
      <c r="Q152" s="159"/>
      <c r="R152" s="159"/>
      <c r="S152" s="159"/>
      <c r="T152" s="160"/>
      <c r="AT152" s="155" t="s">
        <v>150</v>
      </c>
      <c r="AU152" s="155" t="s">
        <v>78</v>
      </c>
      <c r="AV152" s="12" t="s">
        <v>78</v>
      </c>
      <c r="AW152" s="12" t="s">
        <v>26</v>
      </c>
      <c r="AX152" s="12" t="s">
        <v>76</v>
      </c>
      <c r="AY152" s="155" t="s">
        <v>108</v>
      </c>
    </row>
    <row r="153" spans="1:65" s="2" customFormat="1" ht="16.5" customHeight="1">
      <c r="A153" s="29"/>
      <c r="B153" s="118"/>
      <c r="C153" s="136" t="s">
        <v>332</v>
      </c>
      <c r="D153" s="136" t="s">
        <v>119</v>
      </c>
      <c r="E153" s="137" t="s">
        <v>780</v>
      </c>
      <c r="F153" s="138" t="s">
        <v>831</v>
      </c>
      <c r="G153" s="139" t="s">
        <v>180</v>
      </c>
      <c r="H153" s="140">
        <v>6.63</v>
      </c>
      <c r="I153" s="141"/>
      <c r="J153" s="141">
        <f>ROUND(I153*H153,2)</f>
        <v>0</v>
      </c>
      <c r="K153" s="142"/>
      <c r="L153" s="143"/>
      <c r="M153" s="144" t="s">
        <v>1</v>
      </c>
      <c r="N153" s="145" t="s">
        <v>34</v>
      </c>
      <c r="O153" s="128">
        <v>0</v>
      </c>
      <c r="P153" s="128">
        <f>O153*H153</f>
        <v>0</v>
      </c>
      <c r="Q153" s="128">
        <v>0.0036</v>
      </c>
      <c r="R153" s="128">
        <f>Q153*H153</f>
        <v>0.023868</v>
      </c>
      <c r="S153" s="128">
        <v>0</v>
      </c>
      <c r="T153" s="129">
        <f>S153*H153</f>
        <v>0</v>
      </c>
      <c r="U153" s="29"/>
      <c r="V153" s="29"/>
      <c r="W153" s="29"/>
      <c r="X153" s="29"/>
      <c r="Y153" s="29"/>
      <c r="Z153" s="29"/>
      <c r="AA153" s="29"/>
      <c r="AB153" s="29"/>
      <c r="AC153" s="29"/>
      <c r="AD153" s="29"/>
      <c r="AE153" s="29"/>
      <c r="AR153" s="130" t="s">
        <v>194</v>
      </c>
      <c r="AT153" s="130" t="s">
        <v>119</v>
      </c>
      <c r="AU153" s="130" t="s">
        <v>78</v>
      </c>
      <c r="AY153" s="17" t="s">
        <v>108</v>
      </c>
      <c r="BE153" s="131">
        <f>IF(N153="základní",J153,0)</f>
        <v>0</v>
      </c>
      <c r="BF153" s="131">
        <f>IF(N153="snížená",J153,0)</f>
        <v>0</v>
      </c>
      <c r="BG153" s="131">
        <f>IF(N153="zákl. přenesená",J153,0)</f>
        <v>0</v>
      </c>
      <c r="BH153" s="131">
        <f>IF(N153="sníž. přenesená",J153,0)</f>
        <v>0</v>
      </c>
      <c r="BI153" s="131">
        <f>IF(N153="nulová",J153,0)</f>
        <v>0</v>
      </c>
      <c r="BJ153" s="17" t="s">
        <v>76</v>
      </c>
      <c r="BK153" s="131">
        <f>ROUND(I153*H153,2)</f>
        <v>0</v>
      </c>
      <c r="BL153" s="17" t="s">
        <v>122</v>
      </c>
      <c r="BM153" s="130" t="s">
        <v>781</v>
      </c>
    </row>
    <row r="154" spans="1:47" s="2" customFormat="1" ht="12">
      <c r="A154" s="29"/>
      <c r="B154" s="30"/>
      <c r="C154" s="29"/>
      <c r="D154" s="132" t="s">
        <v>114</v>
      </c>
      <c r="E154" s="29"/>
      <c r="F154" s="133" t="s">
        <v>831</v>
      </c>
      <c r="G154" s="29"/>
      <c r="H154" s="29"/>
      <c r="I154" s="29"/>
      <c r="J154" s="29"/>
      <c r="K154" s="29"/>
      <c r="L154" s="30"/>
      <c r="M154" s="134"/>
      <c r="N154" s="135"/>
      <c r="O154" s="54"/>
      <c r="P154" s="54"/>
      <c r="Q154" s="54"/>
      <c r="R154" s="54"/>
      <c r="S154" s="54"/>
      <c r="T154" s="55"/>
      <c r="U154" s="29"/>
      <c r="V154" s="29"/>
      <c r="W154" s="29"/>
      <c r="X154" s="29"/>
      <c r="Y154" s="29"/>
      <c r="Z154" s="29"/>
      <c r="AA154" s="29"/>
      <c r="AB154" s="29"/>
      <c r="AC154" s="29"/>
      <c r="AD154" s="29"/>
      <c r="AE154" s="29"/>
      <c r="AT154" s="17" t="s">
        <v>114</v>
      </c>
      <c r="AU154" s="17" t="s">
        <v>78</v>
      </c>
    </row>
    <row r="155" spans="2:51" s="12" customFormat="1" ht="12">
      <c r="B155" s="154"/>
      <c r="D155" s="132" t="s">
        <v>150</v>
      </c>
      <c r="F155" s="156" t="s">
        <v>782</v>
      </c>
      <c r="H155" s="157">
        <v>6.63</v>
      </c>
      <c r="L155" s="154"/>
      <c r="M155" s="158"/>
      <c r="N155" s="159"/>
      <c r="O155" s="159"/>
      <c r="P155" s="159"/>
      <c r="Q155" s="159"/>
      <c r="R155" s="159"/>
      <c r="S155" s="159"/>
      <c r="T155" s="160"/>
      <c r="AT155" s="155" t="s">
        <v>150</v>
      </c>
      <c r="AU155" s="155" t="s">
        <v>78</v>
      </c>
      <c r="AV155" s="12" t="s">
        <v>78</v>
      </c>
      <c r="AW155" s="12" t="s">
        <v>3</v>
      </c>
      <c r="AX155" s="12" t="s">
        <v>76</v>
      </c>
      <c r="AY155" s="155" t="s">
        <v>108</v>
      </c>
    </row>
    <row r="156" spans="1:65" s="2" customFormat="1" ht="16.5" customHeight="1">
      <c r="A156" s="29"/>
      <c r="B156" s="118"/>
      <c r="C156" s="119" t="s">
        <v>337</v>
      </c>
      <c r="D156" s="119" t="s">
        <v>109</v>
      </c>
      <c r="E156" s="120" t="s">
        <v>783</v>
      </c>
      <c r="F156" s="121" t="s">
        <v>784</v>
      </c>
      <c r="G156" s="122" t="s">
        <v>180</v>
      </c>
      <c r="H156" s="123">
        <v>75</v>
      </c>
      <c r="I156" s="124"/>
      <c r="J156" s="124">
        <f>ROUND(I156*H156,2)</f>
        <v>0</v>
      </c>
      <c r="K156" s="125"/>
      <c r="L156" s="30"/>
      <c r="M156" s="126" t="s">
        <v>1</v>
      </c>
      <c r="N156" s="127" t="s">
        <v>34</v>
      </c>
      <c r="O156" s="128">
        <v>0.312</v>
      </c>
      <c r="P156" s="128">
        <f>O156*H156</f>
        <v>23.4</v>
      </c>
      <c r="Q156" s="128">
        <v>1E-05</v>
      </c>
      <c r="R156" s="128">
        <f>Q156*H156</f>
        <v>0.00075</v>
      </c>
      <c r="S156" s="128">
        <v>0</v>
      </c>
      <c r="T156" s="129">
        <f>S156*H156</f>
        <v>0</v>
      </c>
      <c r="U156" s="29"/>
      <c r="V156" s="29"/>
      <c r="W156" s="29"/>
      <c r="X156" s="29"/>
      <c r="Y156" s="29"/>
      <c r="Z156" s="29"/>
      <c r="AA156" s="29"/>
      <c r="AB156" s="29"/>
      <c r="AC156" s="29"/>
      <c r="AD156" s="29"/>
      <c r="AE156" s="29"/>
      <c r="AR156" s="130" t="s">
        <v>122</v>
      </c>
      <c r="AT156" s="130" t="s">
        <v>109</v>
      </c>
      <c r="AU156" s="130" t="s">
        <v>78</v>
      </c>
      <c r="AY156" s="17" t="s">
        <v>108</v>
      </c>
      <c r="BE156" s="131">
        <f>IF(N156="základní",J156,0)</f>
        <v>0</v>
      </c>
      <c r="BF156" s="131">
        <f>IF(N156="snížená",J156,0)</f>
        <v>0</v>
      </c>
      <c r="BG156" s="131">
        <f>IF(N156="zákl. přenesená",J156,0)</f>
        <v>0</v>
      </c>
      <c r="BH156" s="131">
        <f>IF(N156="sníž. přenesená",J156,0)</f>
        <v>0</v>
      </c>
      <c r="BI156" s="131">
        <f>IF(N156="nulová",J156,0)</f>
        <v>0</v>
      </c>
      <c r="BJ156" s="17" t="s">
        <v>76</v>
      </c>
      <c r="BK156" s="131">
        <f>ROUND(I156*H156,2)</f>
        <v>0</v>
      </c>
      <c r="BL156" s="17" t="s">
        <v>122</v>
      </c>
      <c r="BM156" s="130" t="s">
        <v>785</v>
      </c>
    </row>
    <row r="157" spans="1:47" s="2" customFormat="1" ht="12">
      <c r="A157" s="29"/>
      <c r="B157" s="30"/>
      <c r="C157" s="29"/>
      <c r="D157" s="132" t="s">
        <v>114</v>
      </c>
      <c r="E157" s="29"/>
      <c r="F157" s="133" t="s">
        <v>786</v>
      </c>
      <c r="G157" s="29"/>
      <c r="H157" s="29"/>
      <c r="I157" s="29"/>
      <c r="J157" s="29"/>
      <c r="K157" s="29"/>
      <c r="L157" s="30"/>
      <c r="M157" s="134"/>
      <c r="N157" s="135"/>
      <c r="O157" s="54"/>
      <c r="P157" s="54"/>
      <c r="Q157" s="54"/>
      <c r="R157" s="54"/>
      <c r="S157" s="54"/>
      <c r="T157" s="55"/>
      <c r="U157" s="29"/>
      <c r="V157" s="29"/>
      <c r="W157" s="29"/>
      <c r="X157" s="29"/>
      <c r="Y157" s="29"/>
      <c r="Z157" s="29"/>
      <c r="AA157" s="29"/>
      <c r="AB157" s="29"/>
      <c r="AC157" s="29"/>
      <c r="AD157" s="29"/>
      <c r="AE157" s="29"/>
      <c r="AT157" s="17" t="s">
        <v>114</v>
      </c>
      <c r="AU157" s="17" t="s">
        <v>78</v>
      </c>
    </row>
    <row r="158" spans="1:47" s="2" customFormat="1" ht="12">
      <c r="A158" s="29"/>
      <c r="B158" s="30"/>
      <c r="C158" s="29"/>
      <c r="D158" s="152" t="s">
        <v>148</v>
      </c>
      <c r="E158" s="29"/>
      <c r="F158" s="153" t="s">
        <v>787</v>
      </c>
      <c r="G158" s="29"/>
      <c r="H158" s="29"/>
      <c r="I158" s="29"/>
      <c r="J158" s="29"/>
      <c r="K158" s="29"/>
      <c r="L158" s="30"/>
      <c r="M158" s="134"/>
      <c r="N158" s="135"/>
      <c r="O158" s="54"/>
      <c r="P158" s="54"/>
      <c r="Q158" s="54"/>
      <c r="R158" s="54"/>
      <c r="S158" s="54"/>
      <c r="T158" s="55"/>
      <c r="U158" s="29"/>
      <c r="V158" s="29"/>
      <c r="W158" s="29"/>
      <c r="X158" s="29"/>
      <c r="Y158" s="29"/>
      <c r="Z158" s="29"/>
      <c r="AA158" s="29"/>
      <c r="AB158" s="29"/>
      <c r="AC158" s="29"/>
      <c r="AD158" s="29"/>
      <c r="AE158" s="29"/>
      <c r="AT158" s="17" t="s">
        <v>148</v>
      </c>
      <c r="AU158" s="17" t="s">
        <v>78</v>
      </c>
    </row>
    <row r="159" spans="2:51" s="12" customFormat="1" ht="12">
      <c r="B159" s="154"/>
      <c r="D159" s="132" t="s">
        <v>150</v>
      </c>
      <c r="E159" s="155" t="s">
        <v>1</v>
      </c>
      <c r="F159" s="156" t="s">
        <v>788</v>
      </c>
      <c r="H159" s="157">
        <v>75</v>
      </c>
      <c r="L159" s="154"/>
      <c r="M159" s="158"/>
      <c r="N159" s="159"/>
      <c r="O159" s="159"/>
      <c r="P159" s="159"/>
      <c r="Q159" s="159"/>
      <c r="R159" s="159"/>
      <c r="S159" s="159"/>
      <c r="T159" s="160"/>
      <c r="AT159" s="155" t="s">
        <v>150</v>
      </c>
      <c r="AU159" s="155" t="s">
        <v>78</v>
      </c>
      <c r="AV159" s="12" t="s">
        <v>78</v>
      </c>
      <c r="AW159" s="12" t="s">
        <v>26</v>
      </c>
      <c r="AX159" s="12" t="s">
        <v>76</v>
      </c>
      <c r="AY159" s="155" t="s">
        <v>108</v>
      </c>
    </row>
    <row r="160" spans="1:65" s="2" customFormat="1" ht="16.5" customHeight="1">
      <c r="A160" s="29"/>
      <c r="B160" s="118"/>
      <c r="C160" s="136" t="s">
        <v>342</v>
      </c>
      <c r="D160" s="136" t="s">
        <v>119</v>
      </c>
      <c r="E160" s="137" t="s">
        <v>789</v>
      </c>
      <c r="F160" s="138" t="s">
        <v>790</v>
      </c>
      <c r="G160" s="139" t="s">
        <v>180</v>
      </c>
      <c r="H160" s="140">
        <v>76.5</v>
      </c>
      <c r="I160" s="141"/>
      <c r="J160" s="141">
        <f>ROUND(I160*H160,2)</f>
        <v>0</v>
      </c>
      <c r="K160" s="142"/>
      <c r="L160" s="143"/>
      <c r="M160" s="144" t="s">
        <v>1</v>
      </c>
      <c r="N160" s="145" t="s">
        <v>34</v>
      </c>
      <c r="O160" s="128">
        <v>0</v>
      </c>
      <c r="P160" s="128">
        <f>O160*H160</f>
        <v>0</v>
      </c>
      <c r="Q160" s="128">
        <v>0.0051</v>
      </c>
      <c r="R160" s="128">
        <f>Q160*H160</f>
        <v>0.39015000000000005</v>
      </c>
      <c r="S160" s="128">
        <v>0</v>
      </c>
      <c r="T160" s="129">
        <f>S160*H160</f>
        <v>0</v>
      </c>
      <c r="U160" s="29"/>
      <c r="V160" s="29"/>
      <c r="W160" s="29"/>
      <c r="X160" s="29"/>
      <c r="Y160" s="29"/>
      <c r="Z160" s="29"/>
      <c r="AA160" s="29"/>
      <c r="AB160" s="29"/>
      <c r="AC160" s="29"/>
      <c r="AD160" s="29"/>
      <c r="AE160" s="29"/>
      <c r="AR160" s="130" t="s">
        <v>194</v>
      </c>
      <c r="AT160" s="130" t="s">
        <v>119</v>
      </c>
      <c r="AU160" s="130" t="s">
        <v>78</v>
      </c>
      <c r="AY160" s="17" t="s">
        <v>108</v>
      </c>
      <c r="BE160" s="131">
        <f>IF(N160="základní",J160,0)</f>
        <v>0</v>
      </c>
      <c r="BF160" s="131">
        <f>IF(N160="snížená",J160,0)</f>
        <v>0</v>
      </c>
      <c r="BG160" s="131">
        <f>IF(N160="zákl. přenesená",J160,0)</f>
        <v>0</v>
      </c>
      <c r="BH160" s="131">
        <f>IF(N160="sníž. přenesená",J160,0)</f>
        <v>0</v>
      </c>
      <c r="BI160" s="131">
        <f>IF(N160="nulová",J160,0)</f>
        <v>0</v>
      </c>
      <c r="BJ160" s="17" t="s">
        <v>76</v>
      </c>
      <c r="BK160" s="131">
        <f>ROUND(I160*H160,2)</f>
        <v>0</v>
      </c>
      <c r="BL160" s="17" t="s">
        <v>122</v>
      </c>
      <c r="BM160" s="130" t="s">
        <v>791</v>
      </c>
    </row>
    <row r="161" spans="1:47" s="2" customFormat="1" ht="12">
      <c r="A161" s="29"/>
      <c r="B161" s="30"/>
      <c r="C161" s="29"/>
      <c r="D161" s="132" t="s">
        <v>114</v>
      </c>
      <c r="E161" s="29"/>
      <c r="F161" s="133" t="s">
        <v>790</v>
      </c>
      <c r="G161" s="29"/>
      <c r="H161" s="29"/>
      <c r="I161" s="29"/>
      <c r="J161" s="29"/>
      <c r="K161" s="29"/>
      <c r="L161" s="30"/>
      <c r="M161" s="134"/>
      <c r="N161" s="135"/>
      <c r="O161" s="54"/>
      <c r="P161" s="54"/>
      <c r="Q161" s="54"/>
      <c r="R161" s="54"/>
      <c r="S161" s="54"/>
      <c r="T161" s="55"/>
      <c r="U161" s="29"/>
      <c r="V161" s="29"/>
      <c r="W161" s="29"/>
      <c r="X161" s="29"/>
      <c r="Y161" s="29"/>
      <c r="Z161" s="29"/>
      <c r="AA161" s="29"/>
      <c r="AB161" s="29"/>
      <c r="AC161" s="29"/>
      <c r="AD161" s="29"/>
      <c r="AE161" s="29"/>
      <c r="AT161" s="17" t="s">
        <v>114</v>
      </c>
      <c r="AU161" s="17" t="s">
        <v>78</v>
      </c>
    </row>
    <row r="162" spans="2:51" s="12" customFormat="1" ht="12">
      <c r="B162" s="154"/>
      <c r="D162" s="132" t="s">
        <v>150</v>
      </c>
      <c r="F162" s="156" t="s">
        <v>792</v>
      </c>
      <c r="H162" s="157">
        <v>76.5</v>
      </c>
      <c r="L162" s="154"/>
      <c r="M162" s="158"/>
      <c r="N162" s="159"/>
      <c r="O162" s="159"/>
      <c r="P162" s="159"/>
      <c r="Q162" s="159"/>
      <c r="R162" s="159"/>
      <c r="S162" s="159"/>
      <c r="T162" s="160"/>
      <c r="AT162" s="155" t="s">
        <v>150</v>
      </c>
      <c r="AU162" s="155" t="s">
        <v>78</v>
      </c>
      <c r="AV162" s="12" t="s">
        <v>78</v>
      </c>
      <c r="AW162" s="12" t="s">
        <v>3</v>
      </c>
      <c r="AX162" s="12" t="s">
        <v>76</v>
      </c>
      <c r="AY162" s="155" t="s">
        <v>108</v>
      </c>
    </row>
    <row r="163" spans="1:65" s="2" customFormat="1" ht="16.5" customHeight="1">
      <c r="A163" s="29"/>
      <c r="B163" s="118"/>
      <c r="C163" s="119" t="s">
        <v>347</v>
      </c>
      <c r="D163" s="119" t="s">
        <v>109</v>
      </c>
      <c r="E163" s="120" t="s">
        <v>793</v>
      </c>
      <c r="F163" s="121" t="s">
        <v>794</v>
      </c>
      <c r="G163" s="122" t="s">
        <v>180</v>
      </c>
      <c r="H163" s="123">
        <v>81.5</v>
      </c>
      <c r="I163" s="124"/>
      <c r="J163" s="124">
        <f>ROUND(I163*H163,2)</f>
        <v>0</v>
      </c>
      <c r="K163" s="125"/>
      <c r="L163" s="30"/>
      <c r="M163" s="126" t="s">
        <v>1</v>
      </c>
      <c r="N163" s="127" t="s">
        <v>34</v>
      </c>
      <c r="O163" s="128">
        <v>0.055</v>
      </c>
      <c r="P163" s="128">
        <f>O163*H163</f>
        <v>4.4825</v>
      </c>
      <c r="Q163" s="128">
        <v>0</v>
      </c>
      <c r="R163" s="128">
        <f>Q163*H163</f>
        <v>0</v>
      </c>
      <c r="S163" s="128">
        <v>0</v>
      </c>
      <c r="T163" s="129">
        <f>S163*H163</f>
        <v>0</v>
      </c>
      <c r="U163" s="29"/>
      <c r="V163" s="29"/>
      <c r="W163" s="29"/>
      <c r="X163" s="29"/>
      <c r="Y163" s="29"/>
      <c r="Z163" s="29"/>
      <c r="AA163" s="29"/>
      <c r="AB163" s="29"/>
      <c r="AC163" s="29"/>
      <c r="AD163" s="29"/>
      <c r="AE163" s="29"/>
      <c r="AR163" s="130" t="s">
        <v>122</v>
      </c>
      <c r="AT163" s="130" t="s">
        <v>109</v>
      </c>
      <c r="AU163" s="130" t="s">
        <v>78</v>
      </c>
      <c r="AY163" s="17" t="s">
        <v>108</v>
      </c>
      <c r="BE163" s="131">
        <f>IF(N163="základní",J163,0)</f>
        <v>0</v>
      </c>
      <c r="BF163" s="131">
        <f>IF(N163="snížená",J163,0)</f>
        <v>0</v>
      </c>
      <c r="BG163" s="131">
        <f>IF(N163="zákl. přenesená",J163,0)</f>
        <v>0</v>
      </c>
      <c r="BH163" s="131">
        <f>IF(N163="sníž. přenesená",J163,0)</f>
        <v>0</v>
      </c>
      <c r="BI163" s="131">
        <f>IF(N163="nulová",J163,0)</f>
        <v>0</v>
      </c>
      <c r="BJ163" s="17" t="s">
        <v>76</v>
      </c>
      <c r="BK163" s="131">
        <f>ROUND(I163*H163,2)</f>
        <v>0</v>
      </c>
      <c r="BL163" s="17" t="s">
        <v>122</v>
      </c>
      <c r="BM163" s="130" t="s">
        <v>795</v>
      </c>
    </row>
    <row r="164" spans="1:47" s="2" customFormat="1" ht="12">
      <c r="A164" s="29"/>
      <c r="B164" s="30"/>
      <c r="C164" s="29"/>
      <c r="D164" s="132" t="s">
        <v>114</v>
      </c>
      <c r="E164" s="29"/>
      <c r="F164" s="133" t="s">
        <v>796</v>
      </c>
      <c r="G164" s="29"/>
      <c r="H164" s="29"/>
      <c r="I164" s="29"/>
      <c r="J164" s="29"/>
      <c r="K164" s="29"/>
      <c r="L164" s="30"/>
      <c r="M164" s="134"/>
      <c r="N164" s="135"/>
      <c r="O164" s="54"/>
      <c r="P164" s="54"/>
      <c r="Q164" s="54"/>
      <c r="R164" s="54"/>
      <c r="S164" s="54"/>
      <c r="T164" s="55"/>
      <c r="U164" s="29"/>
      <c r="V164" s="29"/>
      <c r="W164" s="29"/>
      <c r="X164" s="29"/>
      <c r="Y164" s="29"/>
      <c r="Z164" s="29"/>
      <c r="AA164" s="29"/>
      <c r="AB164" s="29"/>
      <c r="AC164" s="29"/>
      <c r="AD164" s="29"/>
      <c r="AE164" s="29"/>
      <c r="AT164" s="17" t="s">
        <v>114</v>
      </c>
      <c r="AU164" s="17" t="s">
        <v>78</v>
      </c>
    </row>
    <row r="165" spans="1:47" s="2" customFormat="1" ht="12">
      <c r="A165" s="29"/>
      <c r="B165" s="30"/>
      <c r="C165" s="29"/>
      <c r="D165" s="152" t="s">
        <v>148</v>
      </c>
      <c r="E165" s="29"/>
      <c r="F165" s="153" t="s">
        <v>797</v>
      </c>
      <c r="G165" s="29"/>
      <c r="H165" s="29"/>
      <c r="I165" s="29"/>
      <c r="J165" s="29"/>
      <c r="K165" s="29"/>
      <c r="L165" s="30"/>
      <c r="M165" s="134"/>
      <c r="N165" s="135"/>
      <c r="O165" s="54"/>
      <c r="P165" s="54"/>
      <c r="Q165" s="54"/>
      <c r="R165" s="54"/>
      <c r="S165" s="54"/>
      <c r="T165" s="55"/>
      <c r="U165" s="29"/>
      <c r="V165" s="29"/>
      <c r="W165" s="29"/>
      <c r="X165" s="29"/>
      <c r="Y165" s="29"/>
      <c r="Z165" s="29"/>
      <c r="AA165" s="29"/>
      <c r="AB165" s="29"/>
      <c r="AC165" s="29"/>
      <c r="AD165" s="29"/>
      <c r="AE165" s="29"/>
      <c r="AT165" s="17" t="s">
        <v>148</v>
      </c>
      <c r="AU165" s="17" t="s">
        <v>78</v>
      </c>
    </row>
    <row r="166" spans="2:51" s="12" customFormat="1" ht="12">
      <c r="B166" s="154"/>
      <c r="D166" s="132" t="s">
        <v>150</v>
      </c>
      <c r="E166" s="155" t="s">
        <v>1</v>
      </c>
      <c r="F166" s="156" t="s">
        <v>798</v>
      </c>
      <c r="H166" s="157">
        <v>81.5</v>
      </c>
      <c r="L166" s="154"/>
      <c r="M166" s="158"/>
      <c r="N166" s="159"/>
      <c r="O166" s="159"/>
      <c r="P166" s="159"/>
      <c r="Q166" s="159"/>
      <c r="R166" s="159"/>
      <c r="S166" s="159"/>
      <c r="T166" s="160"/>
      <c r="AT166" s="155" t="s">
        <v>150</v>
      </c>
      <c r="AU166" s="155" t="s">
        <v>78</v>
      </c>
      <c r="AV166" s="12" t="s">
        <v>78</v>
      </c>
      <c r="AW166" s="12" t="s">
        <v>26</v>
      </c>
      <c r="AX166" s="12" t="s">
        <v>76</v>
      </c>
      <c r="AY166" s="155" t="s">
        <v>108</v>
      </c>
    </row>
    <row r="167" spans="1:65" s="2" customFormat="1" ht="16.5" customHeight="1">
      <c r="A167" s="29"/>
      <c r="B167" s="118"/>
      <c r="C167" s="119" t="s">
        <v>354</v>
      </c>
      <c r="D167" s="119" t="s">
        <v>109</v>
      </c>
      <c r="E167" s="120" t="s">
        <v>799</v>
      </c>
      <c r="F167" s="121" t="s">
        <v>800</v>
      </c>
      <c r="G167" s="122" t="s">
        <v>483</v>
      </c>
      <c r="H167" s="123">
        <v>6</v>
      </c>
      <c r="I167" s="124"/>
      <c r="J167" s="124">
        <f>ROUND(I167*H167,2)</f>
        <v>0</v>
      </c>
      <c r="K167" s="125"/>
      <c r="L167" s="30"/>
      <c r="M167" s="126" t="s">
        <v>1</v>
      </c>
      <c r="N167" s="127" t="s">
        <v>34</v>
      </c>
      <c r="O167" s="128">
        <v>10.3</v>
      </c>
      <c r="P167" s="128">
        <f>O167*H167</f>
        <v>61.800000000000004</v>
      </c>
      <c r="Q167" s="128">
        <v>0.45937</v>
      </c>
      <c r="R167" s="128">
        <f>Q167*H167</f>
        <v>2.75622</v>
      </c>
      <c r="S167" s="128">
        <v>0</v>
      </c>
      <c r="T167" s="129">
        <f>S167*H167</f>
        <v>0</v>
      </c>
      <c r="U167" s="29"/>
      <c r="V167" s="29"/>
      <c r="W167" s="29"/>
      <c r="X167" s="29"/>
      <c r="Y167" s="29"/>
      <c r="Z167" s="29"/>
      <c r="AA167" s="29"/>
      <c r="AB167" s="29"/>
      <c r="AC167" s="29"/>
      <c r="AD167" s="29"/>
      <c r="AE167" s="29"/>
      <c r="AR167" s="130" t="s">
        <v>122</v>
      </c>
      <c r="AT167" s="130" t="s">
        <v>109</v>
      </c>
      <c r="AU167" s="130" t="s">
        <v>78</v>
      </c>
      <c r="AY167" s="17" t="s">
        <v>108</v>
      </c>
      <c r="BE167" s="131">
        <f>IF(N167="základní",J167,0)</f>
        <v>0</v>
      </c>
      <c r="BF167" s="131">
        <f>IF(N167="snížená",J167,0)</f>
        <v>0</v>
      </c>
      <c r="BG167" s="131">
        <f>IF(N167="zákl. přenesená",J167,0)</f>
        <v>0</v>
      </c>
      <c r="BH167" s="131">
        <f>IF(N167="sníž. přenesená",J167,0)</f>
        <v>0</v>
      </c>
      <c r="BI167" s="131">
        <f>IF(N167="nulová",J167,0)</f>
        <v>0</v>
      </c>
      <c r="BJ167" s="17" t="s">
        <v>76</v>
      </c>
      <c r="BK167" s="131">
        <f>ROUND(I167*H167,2)</f>
        <v>0</v>
      </c>
      <c r="BL167" s="17" t="s">
        <v>122</v>
      </c>
      <c r="BM167" s="130" t="s">
        <v>801</v>
      </c>
    </row>
    <row r="168" spans="1:47" s="2" customFormat="1" ht="12">
      <c r="A168" s="29"/>
      <c r="B168" s="30"/>
      <c r="C168" s="29"/>
      <c r="D168" s="132" t="s">
        <v>114</v>
      </c>
      <c r="E168" s="29"/>
      <c r="F168" s="133" t="s">
        <v>802</v>
      </c>
      <c r="G168" s="29"/>
      <c r="H168" s="29"/>
      <c r="I168" s="29"/>
      <c r="J168" s="29"/>
      <c r="K168" s="29"/>
      <c r="L168" s="30"/>
      <c r="M168" s="134"/>
      <c r="N168" s="135"/>
      <c r="O168" s="54"/>
      <c r="P168" s="54"/>
      <c r="Q168" s="54"/>
      <c r="R168" s="54"/>
      <c r="S168" s="54"/>
      <c r="T168" s="55"/>
      <c r="U168" s="29"/>
      <c r="V168" s="29"/>
      <c r="W168" s="29"/>
      <c r="X168" s="29"/>
      <c r="Y168" s="29"/>
      <c r="Z168" s="29"/>
      <c r="AA168" s="29"/>
      <c r="AB168" s="29"/>
      <c r="AC168" s="29"/>
      <c r="AD168" s="29"/>
      <c r="AE168" s="29"/>
      <c r="AT168" s="17" t="s">
        <v>114</v>
      </c>
      <c r="AU168" s="17" t="s">
        <v>78</v>
      </c>
    </row>
    <row r="169" spans="1:47" s="2" customFormat="1" ht="12">
      <c r="A169" s="29"/>
      <c r="B169" s="30"/>
      <c r="C169" s="29"/>
      <c r="D169" s="152" t="s">
        <v>148</v>
      </c>
      <c r="E169" s="29"/>
      <c r="F169" s="153" t="s">
        <v>803</v>
      </c>
      <c r="G169" s="29"/>
      <c r="H169" s="29"/>
      <c r="I169" s="29"/>
      <c r="J169" s="29"/>
      <c r="K169" s="29"/>
      <c r="L169" s="30"/>
      <c r="M169" s="134"/>
      <c r="N169" s="135"/>
      <c r="O169" s="54"/>
      <c r="P169" s="54"/>
      <c r="Q169" s="54"/>
      <c r="R169" s="54"/>
      <c r="S169" s="54"/>
      <c r="T169" s="55"/>
      <c r="U169" s="29"/>
      <c r="V169" s="29"/>
      <c r="W169" s="29"/>
      <c r="X169" s="29"/>
      <c r="Y169" s="29"/>
      <c r="Z169" s="29"/>
      <c r="AA169" s="29"/>
      <c r="AB169" s="29"/>
      <c r="AC169" s="29"/>
      <c r="AD169" s="29"/>
      <c r="AE169" s="29"/>
      <c r="AT169" s="17" t="s">
        <v>148</v>
      </c>
      <c r="AU169" s="17" t="s">
        <v>78</v>
      </c>
    </row>
    <row r="170" spans="1:65" s="2" customFormat="1" ht="16.5" customHeight="1">
      <c r="A170" s="185"/>
      <c r="B170" s="118"/>
      <c r="C170" s="119" t="s">
        <v>360</v>
      </c>
      <c r="D170" s="119" t="s">
        <v>109</v>
      </c>
      <c r="E170" s="120" t="s">
        <v>804</v>
      </c>
      <c r="F170" s="121" t="s">
        <v>838</v>
      </c>
      <c r="G170" s="122" t="s">
        <v>483</v>
      </c>
      <c r="H170" s="123">
        <v>3</v>
      </c>
      <c r="I170" s="124"/>
      <c r="J170" s="124">
        <f>ROUND(I170*H170,2)</f>
        <v>0</v>
      </c>
      <c r="K170" s="125"/>
      <c r="L170" s="30"/>
      <c r="M170" s="126" t="s">
        <v>1</v>
      </c>
      <c r="N170" s="127" t="s">
        <v>34</v>
      </c>
      <c r="O170" s="128">
        <v>3.811</v>
      </c>
      <c r="P170" s="128">
        <f>O170*H170</f>
        <v>11.433</v>
      </c>
      <c r="Q170" s="128">
        <v>0.02956</v>
      </c>
      <c r="R170" s="128">
        <f>Q170*H170</f>
        <v>0.08868</v>
      </c>
      <c r="S170" s="128">
        <v>0</v>
      </c>
      <c r="T170" s="129">
        <f>S170*H170</f>
        <v>0</v>
      </c>
      <c r="U170" s="185"/>
      <c r="V170" s="185"/>
      <c r="W170" s="185"/>
      <c r="X170" s="185"/>
      <c r="Y170" s="185"/>
      <c r="Z170" s="185"/>
      <c r="AA170" s="185"/>
      <c r="AB170" s="185"/>
      <c r="AC170" s="185"/>
      <c r="AD170" s="185"/>
      <c r="AE170" s="185"/>
      <c r="AR170" s="130" t="s">
        <v>122</v>
      </c>
      <c r="AT170" s="130" t="s">
        <v>109</v>
      </c>
      <c r="AU170" s="130" t="s">
        <v>78</v>
      </c>
      <c r="AY170" s="17" t="s">
        <v>108</v>
      </c>
      <c r="BE170" s="131">
        <f>IF(N170="základní",J170,0)</f>
        <v>0</v>
      </c>
      <c r="BF170" s="131">
        <f>IF(N170="snížená",J170,0)</f>
        <v>0</v>
      </c>
      <c r="BG170" s="131">
        <f>IF(N170="zákl. přenesená",J170,0)</f>
        <v>0</v>
      </c>
      <c r="BH170" s="131">
        <f>IF(N170="sníž. přenesená",J170,0)</f>
        <v>0</v>
      </c>
      <c r="BI170" s="131">
        <f>IF(N170="nulová",J170,0)</f>
        <v>0</v>
      </c>
      <c r="BJ170" s="17" t="s">
        <v>76</v>
      </c>
      <c r="BK170" s="131">
        <f>ROUND(I170*H170,2)</f>
        <v>0</v>
      </c>
      <c r="BL170" s="17" t="s">
        <v>122</v>
      </c>
      <c r="BM170" s="130" t="s">
        <v>805</v>
      </c>
    </row>
    <row r="171" spans="1:47" s="2" customFormat="1" ht="19.5">
      <c r="A171" s="29"/>
      <c r="B171" s="30"/>
      <c r="C171" s="29"/>
      <c r="D171" s="132" t="s">
        <v>114</v>
      </c>
      <c r="E171" s="29"/>
      <c r="F171" s="133" t="s">
        <v>840</v>
      </c>
      <c r="G171" s="29"/>
      <c r="H171" s="29"/>
      <c r="I171" s="29"/>
      <c r="J171" s="29"/>
      <c r="K171" s="29"/>
      <c r="L171" s="30"/>
      <c r="M171" s="134"/>
      <c r="N171" s="135"/>
      <c r="O171" s="54"/>
      <c r="P171" s="54"/>
      <c r="Q171" s="54"/>
      <c r="R171" s="54"/>
      <c r="S171" s="54"/>
      <c r="T171" s="55"/>
      <c r="U171" s="29"/>
      <c r="V171" s="29"/>
      <c r="W171" s="29"/>
      <c r="X171" s="29"/>
      <c r="Y171" s="29"/>
      <c r="Z171" s="29"/>
      <c r="AA171" s="29"/>
      <c r="AB171" s="29"/>
      <c r="AC171" s="29"/>
      <c r="AD171" s="29"/>
      <c r="AE171" s="29"/>
      <c r="AT171" s="17" t="s">
        <v>114</v>
      </c>
      <c r="AU171" s="17" t="s">
        <v>78</v>
      </c>
    </row>
    <row r="172" spans="1:65" s="2" customFormat="1" ht="16.5" customHeight="1">
      <c r="A172" s="29"/>
      <c r="B172" s="118"/>
      <c r="C172" s="119">
        <v>31</v>
      </c>
      <c r="D172" s="119" t="s">
        <v>109</v>
      </c>
      <c r="E172" s="120" t="s">
        <v>806</v>
      </c>
      <c r="F172" s="121" t="s">
        <v>832</v>
      </c>
      <c r="G172" s="122" t="s">
        <v>483</v>
      </c>
      <c r="H172" s="123">
        <v>1</v>
      </c>
      <c r="I172" s="124"/>
      <c r="J172" s="124">
        <f>ROUND(I172*H172,2)</f>
        <v>0</v>
      </c>
      <c r="K172" s="125"/>
      <c r="L172" s="30"/>
      <c r="M172" s="126" t="s">
        <v>1</v>
      </c>
      <c r="N172" s="127" t="s">
        <v>34</v>
      </c>
      <c r="O172" s="128">
        <v>0.667</v>
      </c>
      <c r="P172" s="128">
        <f>O172*H172</f>
        <v>0.667</v>
      </c>
      <c r="Q172" s="128">
        <v>0.10661</v>
      </c>
      <c r="R172" s="128">
        <f>Q172*H172</f>
        <v>0.10661</v>
      </c>
      <c r="S172" s="128">
        <v>0</v>
      </c>
      <c r="T172" s="129">
        <f>S172*H172</f>
        <v>0</v>
      </c>
      <c r="U172" s="29"/>
      <c r="V172" s="29"/>
      <c r="W172" s="29"/>
      <c r="X172" s="29"/>
      <c r="Y172" s="29"/>
      <c r="Z172" s="29"/>
      <c r="AA172" s="29"/>
      <c r="AB172" s="29"/>
      <c r="AC172" s="29"/>
      <c r="AD172" s="29"/>
      <c r="AE172" s="29"/>
      <c r="AR172" s="130" t="s">
        <v>122</v>
      </c>
      <c r="AT172" s="130" t="s">
        <v>109</v>
      </c>
      <c r="AU172" s="130" t="s">
        <v>78</v>
      </c>
      <c r="AY172" s="17" t="s">
        <v>108</v>
      </c>
      <c r="BE172" s="131">
        <f>IF(N172="základní",J172,0)</f>
        <v>0</v>
      </c>
      <c r="BF172" s="131">
        <f>IF(N172="snížená",J172,0)</f>
        <v>0</v>
      </c>
      <c r="BG172" s="131">
        <f>IF(N172="zákl. přenesená",J172,0)</f>
        <v>0</v>
      </c>
      <c r="BH172" s="131">
        <f>IF(N172="sníž. přenesená",J172,0)</f>
        <v>0</v>
      </c>
      <c r="BI172" s="131">
        <f>IF(N172="nulová",J172,0)</f>
        <v>0</v>
      </c>
      <c r="BJ172" s="17" t="s">
        <v>76</v>
      </c>
      <c r="BK172" s="131">
        <f>ROUND(I172*H172,2)</f>
        <v>0</v>
      </c>
      <c r="BL172" s="17" t="s">
        <v>122</v>
      </c>
      <c r="BM172" s="130" t="s">
        <v>807</v>
      </c>
    </row>
    <row r="173" spans="1:47" s="2" customFormat="1" ht="19.5">
      <c r="A173" s="29"/>
      <c r="B173" s="30"/>
      <c r="C173" s="29"/>
      <c r="D173" s="132" t="s">
        <v>114</v>
      </c>
      <c r="E173" s="29"/>
      <c r="F173" s="133" t="s">
        <v>833</v>
      </c>
      <c r="G173" s="29"/>
      <c r="H173" s="29"/>
      <c r="I173" s="29"/>
      <c r="J173" s="29"/>
      <c r="K173" s="29"/>
      <c r="L173" s="30"/>
      <c r="M173" s="134"/>
      <c r="N173" s="135"/>
      <c r="O173" s="54"/>
      <c r="P173" s="54"/>
      <c r="Q173" s="54"/>
      <c r="R173" s="54"/>
      <c r="S173" s="54"/>
      <c r="T173" s="55"/>
      <c r="U173" s="29"/>
      <c r="V173" s="29"/>
      <c r="W173" s="29"/>
      <c r="X173" s="29"/>
      <c r="Y173" s="29"/>
      <c r="Z173" s="29"/>
      <c r="AA173" s="29"/>
      <c r="AB173" s="29"/>
      <c r="AC173" s="29"/>
      <c r="AD173" s="29"/>
      <c r="AE173" s="29"/>
      <c r="AT173" s="17" t="s">
        <v>114</v>
      </c>
      <c r="AU173" s="17" t="s">
        <v>78</v>
      </c>
    </row>
    <row r="174" spans="1:47" s="2" customFormat="1" ht="12">
      <c r="A174" s="29"/>
      <c r="B174" s="30"/>
      <c r="C174" s="29"/>
      <c r="D174" s="152" t="s">
        <v>148</v>
      </c>
      <c r="E174" s="29"/>
      <c r="F174" s="153" t="s">
        <v>808</v>
      </c>
      <c r="G174" s="29"/>
      <c r="H174" s="29"/>
      <c r="I174" s="29"/>
      <c r="J174" s="29"/>
      <c r="K174" s="29"/>
      <c r="L174" s="30"/>
      <c r="M174" s="134"/>
      <c r="N174" s="135"/>
      <c r="O174" s="54"/>
      <c r="P174" s="54"/>
      <c r="Q174" s="54"/>
      <c r="R174" s="54"/>
      <c r="S174" s="54"/>
      <c r="T174" s="55"/>
      <c r="U174" s="29"/>
      <c r="V174" s="29"/>
      <c r="W174" s="29"/>
      <c r="X174" s="29"/>
      <c r="Y174" s="29"/>
      <c r="Z174" s="29"/>
      <c r="AA174" s="29"/>
      <c r="AB174" s="29"/>
      <c r="AC174" s="29"/>
      <c r="AD174" s="29"/>
      <c r="AE174" s="29"/>
      <c r="AT174" s="17" t="s">
        <v>148</v>
      </c>
      <c r="AU174" s="17" t="s">
        <v>78</v>
      </c>
    </row>
    <row r="175" spans="1:65" s="2" customFormat="1" ht="16.5" customHeight="1">
      <c r="A175" s="29"/>
      <c r="B175" s="118"/>
      <c r="C175" s="119">
        <v>32</v>
      </c>
      <c r="D175" s="119" t="s">
        <v>109</v>
      </c>
      <c r="E175" s="120" t="s">
        <v>809</v>
      </c>
      <c r="F175" s="121" t="s">
        <v>810</v>
      </c>
      <c r="G175" s="122" t="s">
        <v>483</v>
      </c>
      <c r="H175" s="123">
        <v>4</v>
      </c>
      <c r="I175" s="124"/>
      <c r="J175" s="124">
        <f>ROUND(I175*H175,2)</f>
        <v>0</v>
      </c>
      <c r="K175" s="125"/>
      <c r="L175" s="30"/>
      <c r="M175" s="126" t="s">
        <v>1</v>
      </c>
      <c r="N175" s="127" t="s">
        <v>34</v>
      </c>
      <c r="O175" s="128">
        <v>0.333</v>
      </c>
      <c r="P175" s="128">
        <f>O175*H175</f>
        <v>1.332</v>
      </c>
      <c r="Q175" s="128">
        <v>0</v>
      </c>
      <c r="R175" s="128">
        <f>Q175*H175</f>
        <v>0</v>
      </c>
      <c r="S175" s="128">
        <v>0</v>
      </c>
      <c r="T175" s="129">
        <f>S175*H175</f>
        <v>0</v>
      </c>
      <c r="U175" s="29"/>
      <c r="V175" s="29"/>
      <c r="W175" s="29"/>
      <c r="X175" s="29"/>
      <c r="Y175" s="29"/>
      <c r="Z175" s="29"/>
      <c r="AA175" s="29"/>
      <c r="AB175" s="29"/>
      <c r="AC175" s="29"/>
      <c r="AD175" s="29"/>
      <c r="AE175" s="29"/>
      <c r="AR175" s="130" t="s">
        <v>122</v>
      </c>
      <c r="AT175" s="130" t="s">
        <v>109</v>
      </c>
      <c r="AU175" s="130" t="s">
        <v>78</v>
      </c>
      <c r="AY175" s="17" t="s">
        <v>108</v>
      </c>
      <c r="BE175" s="131">
        <f>IF(N175="základní",J175,0)</f>
        <v>0</v>
      </c>
      <c r="BF175" s="131">
        <f>IF(N175="snížená",J175,0)</f>
        <v>0</v>
      </c>
      <c r="BG175" s="131">
        <f>IF(N175="zákl. přenesená",J175,0)</f>
        <v>0</v>
      </c>
      <c r="BH175" s="131">
        <f>IF(N175="sníž. přenesená",J175,0)</f>
        <v>0</v>
      </c>
      <c r="BI175" s="131">
        <f>IF(N175="nulová",J175,0)</f>
        <v>0</v>
      </c>
      <c r="BJ175" s="17" t="s">
        <v>76</v>
      </c>
      <c r="BK175" s="131">
        <f>ROUND(I175*H175,2)</f>
        <v>0</v>
      </c>
      <c r="BL175" s="17" t="s">
        <v>122</v>
      </c>
      <c r="BM175" s="130" t="s">
        <v>811</v>
      </c>
    </row>
    <row r="176" spans="1:47" s="2" customFormat="1" ht="12">
      <c r="A176" s="29"/>
      <c r="B176" s="30"/>
      <c r="C176" s="29"/>
      <c r="D176" s="132" t="s">
        <v>114</v>
      </c>
      <c r="E176" s="29"/>
      <c r="F176" s="133" t="s">
        <v>812</v>
      </c>
      <c r="G176" s="29"/>
      <c r="H176" s="29"/>
      <c r="I176" s="29"/>
      <c r="J176" s="29"/>
      <c r="K176" s="29"/>
      <c r="L176" s="30"/>
      <c r="M176" s="134"/>
      <c r="N176" s="135"/>
      <c r="O176" s="54"/>
      <c r="P176" s="54"/>
      <c r="Q176" s="54"/>
      <c r="R176" s="54"/>
      <c r="S176" s="54"/>
      <c r="T176" s="55"/>
      <c r="U176" s="29"/>
      <c r="V176" s="29"/>
      <c r="W176" s="29"/>
      <c r="X176" s="29"/>
      <c r="Y176" s="29"/>
      <c r="Z176" s="29"/>
      <c r="AA176" s="29"/>
      <c r="AB176" s="29"/>
      <c r="AC176" s="29"/>
      <c r="AD176" s="29"/>
      <c r="AE176" s="29"/>
      <c r="AT176" s="17" t="s">
        <v>114</v>
      </c>
      <c r="AU176" s="17" t="s">
        <v>78</v>
      </c>
    </row>
    <row r="177" spans="1:47" s="2" customFormat="1" ht="12">
      <c r="A177" s="29"/>
      <c r="B177" s="30"/>
      <c r="C177" s="29"/>
      <c r="D177" s="152" t="s">
        <v>148</v>
      </c>
      <c r="E177" s="29"/>
      <c r="F177" s="153" t="s">
        <v>813</v>
      </c>
      <c r="G177" s="29"/>
      <c r="H177" s="29"/>
      <c r="I177" s="29"/>
      <c r="J177" s="29"/>
      <c r="K177" s="29"/>
      <c r="L177" s="30"/>
      <c r="M177" s="134"/>
      <c r="N177" s="135"/>
      <c r="O177" s="54"/>
      <c r="P177" s="54"/>
      <c r="Q177" s="54"/>
      <c r="R177" s="54"/>
      <c r="S177" s="54"/>
      <c r="T177" s="55"/>
      <c r="U177" s="29"/>
      <c r="V177" s="29"/>
      <c r="W177" s="29"/>
      <c r="X177" s="29"/>
      <c r="Y177" s="29"/>
      <c r="Z177" s="29"/>
      <c r="AA177" s="29"/>
      <c r="AB177" s="29"/>
      <c r="AC177" s="29"/>
      <c r="AD177" s="29"/>
      <c r="AE177" s="29"/>
      <c r="AT177" s="17" t="s">
        <v>148</v>
      </c>
      <c r="AU177" s="17" t="s">
        <v>78</v>
      </c>
    </row>
    <row r="178" spans="2:63" s="10" customFormat="1" ht="22.9" customHeight="1">
      <c r="B178" s="108"/>
      <c r="D178" s="109" t="s">
        <v>68</v>
      </c>
      <c r="E178" s="150" t="s">
        <v>665</v>
      </c>
      <c r="F178" s="150" t="s">
        <v>666</v>
      </c>
      <c r="J178" s="151">
        <f>BK178</f>
        <v>0</v>
      </c>
      <c r="L178" s="108"/>
      <c r="M178" s="112"/>
      <c r="N178" s="113"/>
      <c r="O178" s="113"/>
      <c r="P178" s="114">
        <f>SUM(P179:P188)</f>
        <v>263.79829</v>
      </c>
      <c r="Q178" s="113"/>
      <c r="R178" s="114">
        <f>SUM(R179:R188)</f>
        <v>0</v>
      </c>
      <c r="S178" s="113"/>
      <c r="T178" s="115">
        <f>SUM(T179:T188)</f>
        <v>0</v>
      </c>
      <c r="AR178" s="109" t="s">
        <v>76</v>
      </c>
      <c r="AT178" s="116" t="s">
        <v>68</v>
      </c>
      <c r="AU178" s="116" t="s">
        <v>76</v>
      </c>
      <c r="AY178" s="109" t="s">
        <v>108</v>
      </c>
      <c r="BK178" s="117">
        <f>SUM(BK179:BK188)</f>
        <v>0</v>
      </c>
    </row>
    <row r="179" spans="1:65" s="2" customFormat="1" ht="16.5" customHeight="1">
      <c r="A179" s="29"/>
      <c r="B179" s="118"/>
      <c r="C179" s="119">
        <v>33</v>
      </c>
      <c r="D179" s="119" t="s">
        <v>109</v>
      </c>
      <c r="E179" s="120" t="s">
        <v>814</v>
      </c>
      <c r="F179" s="121" t="s">
        <v>815</v>
      </c>
      <c r="G179" s="122" t="s">
        <v>299</v>
      </c>
      <c r="H179" s="123">
        <v>77.702</v>
      </c>
      <c r="I179" s="124"/>
      <c r="J179" s="124">
        <f>ROUND(I179*H179,2)</f>
        <v>0</v>
      </c>
      <c r="K179" s="125"/>
      <c r="L179" s="30"/>
      <c r="M179" s="126" t="s">
        <v>1</v>
      </c>
      <c r="N179" s="127" t="s">
        <v>34</v>
      </c>
      <c r="O179" s="128">
        <v>1.48</v>
      </c>
      <c r="P179" s="128">
        <f>O179*H179</f>
        <v>114.99896</v>
      </c>
      <c r="Q179" s="128">
        <v>0</v>
      </c>
      <c r="R179" s="128">
        <f>Q179*H179</f>
        <v>0</v>
      </c>
      <c r="S179" s="128">
        <v>0</v>
      </c>
      <c r="T179" s="129">
        <f>S179*H179</f>
        <v>0</v>
      </c>
      <c r="U179" s="29"/>
      <c r="V179" s="29"/>
      <c r="W179" s="29"/>
      <c r="X179" s="29"/>
      <c r="Y179" s="29"/>
      <c r="Z179" s="29"/>
      <c r="AA179" s="29"/>
      <c r="AB179" s="29"/>
      <c r="AC179" s="29"/>
      <c r="AD179" s="29"/>
      <c r="AE179" s="29"/>
      <c r="AR179" s="130" t="s">
        <v>122</v>
      </c>
      <c r="AT179" s="130" t="s">
        <v>109</v>
      </c>
      <c r="AU179" s="130" t="s">
        <v>78</v>
      </c>
      <c r="AY179" s="17" t="s">
        <v>108</v>
      </c>
      <c r="BE179" s="131">
        <f>IF(N179="základní",J179,0)</f>
        <v>0</v>
      </c>
      <c r="BF179" s="131">
        <f>IF(N179="snížená",J179,0)</f>
        <v>0</v>
      </c>
      <c r="BG179" s="131">
        <f>IF(N179="zákl. přenesená",J179,0)</f>
        <v>0</v>
      </c>
      <c r="BH179" s="131">
        <f>IF(N179="sníž. přenesená",J179,0)</f>
        <v>0</v>
      </c>
      <c r="BI179" s="131">
        <f>IF(N179="nulová",J179,0)</f>
        <v>0</v>
      </c>
      <c r="BJ179" s="17" t="s">
        <v>76</v>
      </c>
      <c r="BK179" s="131">
        <f>ROUND(I179*H179,2)</f>
        <v>0</v>
      </c>
      <c r="BL179" s="17" t="s">
        <v>122</v>
      </c>
      <c r="BM179" s="130" t="s">
        <v>816</v>
      </c>
    </row>
    <row r="180" spans="1:47" s="2" customFormat="1" ht="19.5">
      <c r="A180" s="29"/>
      <c r="B180" s="30"/>
      <c r="C180" s="29"/>
      <c r="D180" s="132" t="s">
        <v>114</v>
      </c>
      <c r="E180" s="29"/>
      <c r="F180" s="133" t="s">
        <v>817</v>
      </c>
      <c r="G180" s="29"/>
      <c r="H180" s="29"/>
      <c r="I180" s="29"/>
      <c r="J180" s="29"/>
      <c r="K180" s="29"/>
      <c r="L180" s="30"/>
      <c r="M180" s="134"/>
      <c r="N180" s="135"/>
      <c r="O180" s="54"/>
      <c r="P180" s="54"/>
      <c r="Q180" s="54"/>
      <c r="R180" s="54"/>
      <c r="S180" s="54"/>
      <c r="T180" s="55"/>
      <c r="U180" s="29"/>
      <c r="V180" s="29"/>
      <c r="W180" s="29"/>
      <c r="X180" s="29"/>
      <c r="Y180" s="29"/>
      <c r="Z180" s="29"/>
      <c r="AA180" s="29"/>
      <c r="AB180" s="29"/>
      <c r="AC180" s="29"/>
      <c r="AD180" s="29"/>
      <c r="AE180" s="29"/>
      <c r="AT180" s="17" t="s">
        <v>114</v>
      </c>
      <c r="AU180" s="17" t="s">
        <v>78</v>
      </c>
    </row>
    <row r="181" spans="1:47" s="2" customFormat="1" ht="12">
      <c r="A181" s="29"/>
      <c r="B181" s="30"/>
      <c r="C181" s="29"/>
      <c r="D181" s="152" t="s">
        <v>148</v>
      </c>
      <c r="E181" s="29"/>
      <c r="F181" s="153" t="s">
        <v>818</v>
      </c>
      <c r="G181" s="29"/>
      <c r="H181" s="29"/>
      <c r="I181" s="29"/>
      <c r="J181" s="29"/>
      <c r="K181" s="29"/>
      <c r="L181" s="30"/>
      <c r="M181" s="134"/>
      <c r="N181" s="135"/>
      <c r="O181" s="54"/>
      <c r="P181" s="54"/>
      <c r="Q181" s="54"/>
      <c r="R181" s="54"/>
      <c r="S181" s="54"/>
      <c r="T181" s="55"/>
      <c r="U181" s="29"/>
      <c r="V181" s="29"/>
      <c r="W181" s="29"/>
      <c r="X181" s="29"/>
      <c r="Y181" s="29"/>
      <c r="Z181" s="29"/>
      <c r="AA181" s="29"/>
      <c r="AB181" s="29"/>
      <c r="AC181" s="29"/>
      <c r="AD181" s="29"/>
      <c r="AE181" s="29"/>
      <c r="AT181" s="17" t="s">
        <v>148</v>
      </c>
      <c r="AU181" s="17" t="s">
        <v>78</v>
      </c>
    </row>
    <row r="182" spans="1:65" s="2" customFormat="1" ht="21.75" customHeight="1">
      <c r="A182" s="29"/>
      <c r="B182" s="118"/>
      <c r="C182" s="119">
        <v>34</v>
      </c>
      <c r="D182" s="119" t="s">
        <v>109</v>
      </c>
      <c r="E182" s="120" t="s">
        <v>819</v>
      </c>
      <c r="F182" s="121" t="s">
        <v>820</v>
      </c>
      <c r="G182" s="122" t="s">
        <v>299</v>
      </c>
      <c r="H182" s="123">
        <v>77.702</v>
      </c>
      <c r="I182" s="124"/>
      <c r="J182" s="124">
        <f>ROUND(I182*H182,2)</f>
        <v>0</v>
      </c>
      <c r="K182" s="125"/>
      <c r="L182" s="30"/>
      <c r="M182" s="126" t="s">
        <v>1</v>
      </c>
      <c r="N182" s="127" t="s">
        <v>34</v>
      </c>
      <c r="O182" s="128">
        <v>1.293</v>
      </c>
      <c r="P182" s="128">
        <f>O182*H182</f>
        <v>100.46868599999999</v>
      </c>
      <c r="Q182" s="128">
        <v>0</v>
      </c>
      <c r="R182" s="128">
        <f>Q182*H182</f>
        <v>0</v>
      </c>
      <c r="S182" s="128">
        <v>0</v>
      </c>
      <c r="T182" s="129">
        <f>S182*H182</f>
        <v>0</v>
      </c>
      <c r="U182" s="29"/>
      <c r="V182" s="29"/>
      <c r="W182" s="29"/>
      <c r="X182" s="29"/>
      <c r="Y182" s="29"/>
      <c r="Z182" s="29"/>
      <c r="AA182" s="29"/>
      <c r="AB182" s="29"/>
      <c r="AC182" s="29"/>
      <c r="AD182" s="29"/>
      <c r="AE182" s="29"/>
      <c r="AR182" s="130" t="s">
        <v>122</v>
      </c>
      <c r="AT182" s="130" t="s">
        <v>109</v>
      </c>
      <c r="AU182" s="130" t="s">
        <v>78</v>
      </c>
      <c r="AY182" s="17" t="s">
        <v>108</v>
      </c>
      <c r="BE182" s="131">
        <f>IF(N182="základní",J182,0)</f>
        <v>0</v>
      </c>
      <c r="BF182" s="131">
        <f>IF(N182="snížená",J182,0)</f>
        <v>0</v>
      </c>
      <c r="BG182" s="131">
        <f>IF(N182="zákl. přenesená",J182,0)</f>
        <v>0</v>
      </c>
      <c r="BH182" s="131">
        <f>IF(N182="sníž. přenesená",J182,0)</f>
        <v>0</v>
      </c>
      <c r="BI182" s="131">
        <f>IF(N182="nulová",J182,0)</f>
        <v>0</v>
      </c>
      <c r="BJ182" s="17" t="s">
        <v>76</v>
      </c>
      <c r="BK182" s="131">
        <f>ROUND(I182*H182,2)</f>
        <v>0</v>
      </c>
      <c r="BL182" s="17" t="s">
        <v>122</v>
      </c>
      <c r="BM182" s="130" t="s">
        <v>821</v>
      </c>
    </row>
    <row r="183" spans="1:47" s="2" customFormat="1" ht="19.5">
      <c r="A183" s="29"/>
      <c r="B183" s="30"/>
      <c r="C183" s="29"/>
      <c r="D183" s="132" t="s">
        <v>114</v>
      </c>
      <c r="E183" s="29"/>
      <c r="F183" s="133" t="s">
        <v>822</v>
      </c>
      <c r="G183" s="29"/>
      <c r="H183" s="29"/>
      <c r="I183" s="29"/>
      <c r="J183" s="29"/>
      <c r="K183" s="29"/>
      <c r="L183" s="30"/>
      <c r="M183" s="134"/>
      <c r="N183" s="135"/>
      <c r="O183" s="54"/>
      <c r="P183" s="54"/>
      <c r="Q183" s="54"/>
      <c r="R183" s="54"/>
      <c r="S183" s="54"/>
      <c r="T183" s="55"/>
      <c r="U183" s="29"/>
      <c r="V183" s="29"/>
      <c r="W183" s="29"/>
      <c r="X183" s="29"/>
      <c r="Y183" s="29"/>
      <c r="Z183" s="29"/>
      <c r="AA183" s="29"/>
      <c r="AB183" s="29"/>
      <c r="AC183" s="29"/>
      <c r="AD183" s="29"/>
      <c r="AE183" s="29"/>
      <c r="AT183" s="17" t="s">
        <v>114</v>
      </c>
      <c r="AU183" s="17" t="s">
        <v>78</v>
      </c>
    </row>
    <row r="184" spans="1:47" s="2" customFormat="1" ht="12">
      <c r="A184" s="29"/>
      <c r="B184" s="30"/>
      <c r="C184" s="29"/>
      <c r="D184" s="152" t="s">
        <v>148</v>
      </c>
      <c r="E184" s="29"/>
      <c r="F184" s="153" t="s">
        <v>823</v>
      </c>
      <c r="G184" s="29"/>
      <c r="H184" s="29"/>
      <c r="I184" s="29"/>
      <c r="J184" s="29"/>
      <c r="K184" s="29"/>
      <c r="L184" s="30"/>
      <c r="M184" s="134"/>
      <c r="N184" s="135"/>
      <c r="O184" s="54"/>
      <c r="P184" s="54"/>
      <c r="Q184" s="54"/>
      <c r="R184" s="54"/>
      <c r="S184" s="54"/>
      <c r="T184" s="55"/>
      <c r="U184" s="29"/>
      <c r="V184" s="29"/>
      <c r="W184" s="29"/>
      <c r="X184" s="29"/>
      <c r="Y184" s="29"/>
      <c r="Z184" s="29"/>
      <c r="AA184" s="29"/>
      <c r="AB184" s="29"/>
      <c r="AC184" s="29"/>
      <c r="AD184" s="29"/>
      <c r="AE184" s="29"/>
      <c r="AT184" s="17" t="s">
        <v>148</v>
      </c>
      <c r="AU184" s="17" t="s">
        <v>78</v>
      </c>
    </row>
    <row r="185" spans="1:65" s="2" customFormat="1" ht="21.75" customHeight="1">
      <c r="A185" s="29"/>
      <c r="B185" s="118"/>
      <c r="C185" s="119">
        <v>35</v>
      </c>
      <c r="D185" s="119" t="s">
        <v>109</v>
      </c>
      <c r="E185" s="120" t="s">
        <v>824</v>
      </c>
      <c r="F185" s="121" t="s">
        <v>825</v>
      </c>
      <c r="G185" s="122" t="s">
        <v>299</v>
      </c>
      <c r="H185" s="123">
        <v>155.404</v>
      </c>
      <c r="I185" s="124"/>
      <c r="J185" s="124">
        <f>ROUND(I185*H185,2)</f>
        <v>0</v>
      </c>
      <c r="K185" s="125"/>
      <c r="L185" s="30"/>
      <c r="M185" s="126" t="s">
        <v>1</v>
      </c>
      <c r="N185" s="127" t="s">
        <v>34</v>
      </c>
      <c r="O185" s="128">
        <v>0.311</v>
      </c>
      <c r="P185" s="128">
        <f>O185*H185</f>
        <v>48.330644</v>
      </c>
      <c r="Q185" s="128">
        <v>0</v>
      </c>
      <c r="R185" s="128">
        <f>Q185*H185</f>
        <v>0</v>
      </c>
      <c r="S185" s="128">
        <v>0</v>
      </c>
      <c r="T185" s="129">
        <f>S185*H185</f>
        <v>0</v>
      </c>
      <c r="U185" s="29"/>
      <c r="V185" s="29"/>
      <c r="W185" s="29"/>
      <c r="X185" s="29"/>
      <c r="Y185" s="29"/>
      <c r="Z185" s="29"/>
      <c r="AA185" s="29"/>
      <c r="AB185" s="29"/>
      <c r="AC185" s="29"/>
      <c r="AD185" s="29"/>
      <c r="AE185" s="29"/>
      <c r="AR185" s="130" t="s">
        <v>122</v>
      </c>
      <c r="AT185" s="130" t="s">
        <v>109</v>
      </c>
      <c r="AU185" s="130" t="s">
        <v>78</v>
      </c>
      <c r="AY185" s="17" t="s">
        <v>108</v>
      </c>
      <c r="BE185" s="131">
        <f>IF(N185="základní",J185,0)</f>
        <v>0</v>
      </c>
      <c r="BF185" s="131">
        <f>IF(N185="snížená",J185,0)</f>
        <v>0</v>
      </c>
      <c r="BG185" s="131">
        <f>IF(N185="zákl. přenesená",J185,0)</f>
        <v>0</v>
      </c>
      <c r="BH185" s="131">
        <f>IF(N185="sníž. přenesená",J185,0)</f>
        <v>0</v>
      </c>
      <c r="BI185" s="131">
        <f>IF(N185="nulová",J185,0)</f>
        <v>0</v>
      </c>
      <c r="BJ185" s="17" t="s">
        <v>76</v>
      </c>
      <c r="BK185" s="131">
        <f>ROUND(I185*H185,2)</f>
        <v>0</v>
      </c>
      <c r="BL185" s="17" t="s">
        <v>122</v>
      </c>
      <c r="BM185" s="130" t="s">
        <v>826</v>
      </c>
    </row>
    <row r="186" spans="1:47" s="2" customFormat="1" ht="19.5">
      <c r="A186" s="29"/>
      <c r="B186" s="30"/>
      <c r="C186" s="29"/>
      <c r="D186" s="132" t="s">
        <v>114</v>
      </c>
      <c r="E186" s="29"/>
      <c r="F186" s="133" t="s">
        <v>827</v>
      </c>
      <c r="G186" s="29"/>
      <c r="H186" s="29"/>
      <c r="I186" s="29"/>
      <c r="J186" s="29"/>
      <c r="K186" s="29"/>
      <c r="L186" s="30"/>
      <c r="M186" s="134"/>
      <c r="N186" s="135"/>
      <c r="O186" s="54"/>
      <c r="P186" s="54"/>
      <c r="Q186" s="54"/>
      <c r="R186" s="54"/>
      <c r="S186" s="54"/>
      <c r="T186" s="55"/>
      <c r="U186" s="29"/>
      <c r="V186" s="29"/>
      <c r="W186" s="29"/>
      <c r="X186" s="29"/>
      <c r="Y186" s="29"/>
      <c r="Z186" s="29"/>
      <c r="AA186" s="29"/>
      <c r="AB186" s="29"/>
      <c r="AC186" s="29"/>
      <c r="AD186" s="29"/>
      <c r="AE186" s="29"/>
      <c r="AT186" s="17" t="s">
        <v>114</v>
      </c>
      <c r="AU186" s="17" t="s">
        <v>78</v>
      </c>
    </row>
    <row r="187" spans="1:47" s="2" customFormat="1" ht="12">
      <c r="A187" s="29"/>
      <c r="B187" s="30"/>
      <c r="C187" s="29"/>
      <c r="D187" s="152" t="s">
        <v>148</v>
      </c>
      <c r="E187" s="29"/>
      <c r="F187" s="153" t="s">
        <v>828</v>
      </c>
      <c r="G187" s="29"/>
      <c r="H187" s="29"/>
      <c r="I187" s="29"/>
      <c r="J187" s="29"/>
      <c r="K187" s="29"/>
      <c r="L187" s="30"/>
      <c r="M187" s="134"/>
      <c r="N187" s="135"/>
      <c r="O187" s="54"/>
      <c r="P187" s="54"/>
      <c r="Q187" s="54"/>
      <c r="R187" s="54"/>
      <c r="S187" s="54"/>
      <c r="T187" s="55"/>
      <c r="U187" s="29"/>
      <c r="V187" s="29"/>
      <c r="W187" s="29"/>
      <c r="X187" s="29"/>
      <c r="Y187" s="29"/>
      <c r="Z187" s="29"/>
      <c r="AA187" s="29"/>
      <c r="AB187" s="29"/>
      <c r="AC187" s="29"/>
      <c r="AD187" s="29"/>
      <c r="AE187" s="29"/>
      <c r="AT187" s="17" t="s">
        <v>148</v>
      </c>
      <c r="AU187" s="17" t="s">
        <v>78</v>
      </c>
    </row>
    <row r="188" spans="2:51" s="12" customFormat="1" ht="12">
      <c r="B188" s="154"/>
      <c r="D188" s="132" t="s">
        <v>150</v>
      </c>
      <c r="F188" s="156" t="s">
        <v>829</v>
      </c>
      <c r="H188" s="157">
        <v>155.404</v>
      </c>
      <c r="L188" s="154"/>
      <c r="M188" s="175"/>
      <c r="N188" s="176"/>
      <c r="O188" s="176"/>
      <c r="P188" s="176"/>
      <c r="Q188" s="176"/>
      <c r="R188" s="176"/>
      <c r="S188" s="176"/>
      <c r="T188" s="177"/>
      <c r="AT188" s="155" t="s">
        <v>150</v>
      </c>
      <c r="AU188" s="155" t="s">
        <v>78</v>
      </c>
      <c r="AV188" s="12" t="s">
        <v>78</v>
      </c>
      <c r="AW188" s="12" t="s">
        <v>3</v>
      </c>
      <c r="AX188" s="12" t="s">
        <v>76</v>
      </c>
      <c r="AY188" s="155" t="s">
        <v>108</v>
      </c>
    </row>
    <row r="189" spans="1:31" s="2" customFormat="1" ht="6.95" customHeight="1">
      <c r="A189" s="29"/>
      <c r="B189" s="43"/>
      <c r="C189" s="44"/>
      <c r="D189" s="44"/>
      <c r="E189" s="44"/>
      <c r="F189" s="44"/>
      <c r="G189" s="44"/>
      <c r="H189" s="44"/>
      <c r="I189" s="44"/>
      <c r="J189" s="44"/>
      <c r="K189" s="44"/>
      <c r="L189" s="30"/>
      <c r="M189" s="29"/>
      <c r="O189" s="29"/>
      <c r="P189" s="29"/>
      <c r="Q189" s="29"/>
      <c r="R189" s="29"/>
      <c r="S189" s="29"/>
      <c r="T189" s="29"/>
      <c r="U189" s="29"/>
      <c r="V189" s="29"/>
      <c r="W189" s="29"/>
      <c r="X189" s="29"/>
      <c r="Y189" s="29"/>
      <c r="Z189" s="29"/>
      <c r="AA189" s="29"/>
      <c r="AB189" s="29"/>
      <c r="AC189" s="29"/>
      <c r="AD189" s="29"/>
      <c r="AE189" s="29"/>
    </row>
  </sheetData>
  <autoFilter ref="C41:K188"/>
  <mergeCells count="4">
    <mergeCell ref="E7:H7"/>
    <mergeCell ref="E32:H32"/>
    <mergeCell ref="E34:H34"/>
    <mergeCell ref="E5:H5"/>
  </mergeCells>
  <hyperlinks>
    <hyperlink ref="F47" r:id="rId1" display="https://podminky.urs.cz/item/CS_URS_2021_01/132312111"/>
    <hyperlink ref="F57" r:id="rId2" display="https://podminky.urs.cz/item/CS_URS_2021_01/132354102"/>
    <hyperlink ref="F61" r:id="rId3" display="https://podminky.urs.cz/item/CS_URS_2021_01/133254101"/>
    <hyperlink ref="F67" r:id="rId4" display="https://podminky.urs.cz/item/CS_URS_2021_01/151101101"/>
    <hyperlink ref="F76" r:id="rId5" display="https://podminky.urs.cz/item/CS_URS_2021_01/151101102"/>
    <hyperlink ref="F80" r:id="rId6" display="https://podminky.urs.cz/item/CS_URS_2021_01/151101111"/>
    <hyperlink ref="F83" r:id="rId7" display="https://podminky.urs.cz/item/CS_URS_2021_01/151101112"/>
    <hyperlink ref="F86" r:id="rId8" display="https://podminky.urs.cz/item/CS_URS_2021_01/162351103"/>
    <hyperlink ref="F91" r:id="rId9" display="https://podminky.urs.cz/item/CS_URS_2022_01/162751117"/>
    <hyperlink ref="F95" r:id="rId10" display="https://podminky.urs.cz/item/CS_URS_2021_01/162751119"/>
    <hyperlink ref="F99" r:id="rId11" display="https://podminky.urs.cz/item/CS_URS_2022_01/167151101"/>
    <hyperlink ref="F105" r:id="rId12" display="https://podminky.urs.cz/item/CS_URS_2021_01/171201231"/>
    <hyperlink ref="F114" r:id="rId13" display="https://podminky.urs.cz/item/CS_URS_2022_01/175151101"/>
    <hyperlink ref="F125" r:id="rId14" display="https://podminky.urs.cz/item/CS_URS_2022_01/242111113"/>
    <hyperlink ref="F147" r:id="rId15" display="https://podminky.urs.cz/item/CS_URS_2021_01/451573111"/>
    <hyperlink ref="F151" r:id="rId16" display="https://podminky.urs.cz/item/CS_URS_2021_01/871310320"/>
    <hyperlink ref="F158" r:id="rId17" display="https://podminky.urs.cz/item/CS_URS_2021_01/871350320"/>
    <hyperlink ref="F165" r:id="rId18" display="https://podminky.urs.cz/item/CS_URS_2022_01/892351111"/>
    <hyperlink ref="F169" r:id="rId19" display="https://podminky.urs.cz/item/CS_URS_2022_01/892372111"/>
    <hyperlink ref="F177" r:id="rId20" display="https://podminky.urs.cz/item/CS_URS_2022_01/894812339"/>
    <hyperlink ref="F184" r:id="rId21" display="https://podminky.urs.cz/item/CS_URS_2022_01/998276128"/>
    <hyperlink ref="F187" r:id="rId22" display="https://podminky.urs.cz/item/CS_URS_2022_01/998276129"/>
    <hyperlink ref="F181" r:id="rId23" display="https://podminky.urs.cz/item/CS_URS_2022_01/998276101"/>
  </hyperlinks>
  <printOptions/>
  <pageMargins left="0.39375" right="0.39375" top="0.39375" bottom="0.39375" header="0" footer="0"/>
  <pageSetup blackAndWhite="1" fitToHeight="100" horizontalDpi="600" verticalDpi="600" orientation="landscape" paperSize="9" scale="86" r:id="rId24"/>
  <headerFooter>
    <oddFooter>&amp;CStrana &amp;P z &amp;N</oddFooter>
  </headerFooter>
  <rowBreaks count="4" manualBreakCount="4">
    <brk id="73" max="16383" man="1"/>
    <brk id="111" max="16383" man="1"/>
    <brk id="138" max="16383" man="1"/>
    <brk id="1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Hybner Radek</dc:creator>
  <cp:keywords/>
  <dc:description/>
  <cp:lastModifiedBy>Šopová Marcela</cp:lastModifiedBy>
  <cp:lastPrinted>2022-09-18T17:35:17Z</cp:lastPrinted>
  <dcterms:created xsi:type="dcterms:W3CDTF">2022-09-12T10:07:48Z</dcterms:created>
  <dcterms:modified xsi:type="dcterms:W3CDTF">2023-02-13T09:44:45Z</dcterms:modified>
  <cp:category/>
  <cp:version/>
  <cp:contentType/>
  <cp:contentStatus/>
</cp:coreProperties>
</file>