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koval\Desktop\KD_Osvětlení sál_PD\Soutez\"/>
    </mc:Choice>
  </mc:AlternateContent>
  <bookViews>
    <workbookView xWindow="120" yWindow="135" windowWidth="17175" windowHeight="16350"/>
  </bookViews>
  <sheets>
    <sheet name="Parametry" sheetId="1" r:id="rId1"/>
    <sheet name="Rekapitulace" sheetId="3" r:id="rId2"/>
    <sheet name="Rozpočet" sheetId="2" r:id="rId3"/>
  </sheets>
  <definedNames>
    <definedName name="_xlnm.Print_Area" localSheetId="0">Parametry!$A$1:$B$32</definedName>
    <definedName name="_xlnm.Print_Area" localSheetId="1">Rekapitulace!$A$1:$C$39</definedName>
    <definedName name="_xlnm.Print_Area" localSheetId="2">Rozpočet!$A$1:$H$101</definedName>
  </definedNames>
  <calcPr calcId="152511"/>
</workbook>
</file>

<file path=xl/calcChain.xml><?xml version="1.0" encoding="utf-8"?>
<calcChain xmlns="http://schemas.openxmlformats.org/spreadsheetml/2006/main">
  <c r="B26" i="3" l="1"/>
  <c r="C26" i="3" s="1"/>
  <c r="C10" i="3"/>
  <c r="C9" i="3"/>
  <c r="C11" i="3" s="1"/>
  <c r="H101" i="2"/>
  <c r="H100" i="2"/>
  <c r="H98" i="2"/>
  <c r="G96" i="2"/>
  <c r="H96" i="2" s="1"/>
  <c r="E96" i="2"/>
  <c r="G95" i="2"/>
  <c r="E95" i="2"/>
  <c r="H95" i="2" s="1"/>
  <c r="G94" i="2"/>
  <c r="E94" i="2"/>
  <c r="H94" i="2" s="1"/>
  <c r="H92" i="2"/>
  <c r="G92" i="2"/>
  <c r="E92" i="2"/>
  <c r="G91" i="2"/>
  <c r="H91" i="2" s="1"/>
  <c r="E91" i="2"/>
  <c r="G88" i="2"/>
  <c r="E88" i="2"/>
  <c r="H88" i="2" s="1"/>
  <c r="G87" i="2"/>
  <c r="E87" i="2"/>
  <c r="H87" i="2" s="1"/>
  <c r="G86" i="2"/>
  <c r="H86" i="2" s="1"/>
  <c r="E86" i="2"/>
  <c r="G85" i="2"/>
  <c r="E85" i="2"/>
  <c r="H85" i="2" s="1"/>
  <c r="G84" i="2"/>
  <c r="E84" i="2"/>
  <c r="H84" i="2" s="1"/>
  <c r="H82" i="2"/>
  <c r="G82" i="2"/>
  <c r="E82" i="2"/>
  <c r="G81" i="2"/>
  <c r="H81" i="2" s="1"/>
  <c r="E81" i="2"/>
  <c r="G80" i="2"/>
  <c r="E80" i="2"/>
  <c r="H80" i="2" s="1"/>
  <c r="G78" i="2"/>
  <c r="E78" i="2"/>
  <c r="H78" i="2" s="1"/>
  <c r="H76" i="2"/>
  <c r="G76" i="2"/>
  <c r="E76" i="2"/>
  <c r="G75" i="2"/>
  <c r="E75" i="2"/>
  <c r="H75" i="2" s="1"/>
  <c r="G73" i="2"/>
  <c r="E73" i="2"/>
  <c r="H73" i="2" s="1"/>
  <c r="H71" i="2"/>
  <c r="G71" i="2"/>
  <c r="E71" i="2"/>
  <c r="G70" i="2"/>
  <c r="E70" i="2"/>
  <c r="G66" i="2"/>
  <c r="E66" i="2"/>
  <c r="H66" i="2" s="1"/>
  <c r="G65" i="2"/>
  <c r="H65" i="2" s="1"/>
  <c r="E65" i="2"/>
  <c r="G63" i="2"/>
  <c r="E63" i="2"/>
  <c r="H61" i="2"/>
  <c r="G61" i="2"/>
  <c r="E61" i="2"/>
  <c r="G60" i="2"/>
  <c r="H60" i="2" s="1"/>
  <c r="E60" i="2"/>
  <c r="G58" i="2"/>
  <c r="E58" i="2"/>
  <c r="H58" i="2" s="1"/>
  <c r="G57" i="2"/>
  <c r="E57" i="2"/>
  <c r="H57" i="2" s="1"/>
  <c r="G56" i="2"/>
  <c r="E56" i="2"/>
  <c r="G54" i="2"/>
  <c r="E54" i="2"/>
  <c r="H54" i="2" s="1"/>
  <c r="G52" i="2"/>
  <c r="E52" i="2"/>
  <c r="H52" i="2" s="1"/>
  <c r="G50" i="2"/>
  <c r="E50" i="2"/>
  <c r="G49" i="2"/>
  <c r="E49" i="2"/>
  <c r="H49" i="2" s="1"/>
  <c r="H48" i="2"/>
  <c r="G47" i="2"/>
  <c r="E47" i="2"/>
  <c r="G46" i="2"/>
  <c r="H46" i="2" s="1"/>
  <c r="E46" i="2"/>
  <c r="G44" i="2"/>
  <c r="E44" i="2"/>
  <c r="H44" i="2" s="1"/>
  <c r="G43" i="2"/>
  <c r="E43" i="2"/>
  <c r="G41" i="2"/>
  <c r="H41" i="2" s="1"/>
  <c r="E41" i="2"/>
  <c r="G39" i="2"/>
  <c r="E39" i="2"/>
  <c r="H39" i="2" s="1"/>
  <c r="H36" i="2"/>
  <c r="G34" i="2"/>
  <c r="E34" i="2"/>
  <c r="H34" i="2" s="1"/>
  <c r="G33" i="2"/>
  <c r="E33" i="2"/>
  <c r="H33" i="2" s="1"/>
  <c r="G32" i="2"/>
  <c r="E32" i="2"/>
  <c r="G30" i="2"/>
  <c r="E30" i="2"/>
  <c r="H30" i="2" s="1"/>
  <c r="H29" i="2"/>
  <c r="H26" i="2"/>
  <c r="G23" i="2"/>
  <c r="E23" i="2"/>
  <c r="H23" i="2" s="1"/>
  <c r="G22" i="2"/>
  <c r="G24" i="2" s="1"/>
  <c r="C35" i="3" s="1"/>
  <c r="E22" i="2"/>
  <c r="G21" i="2"/>
  <c r="E21" i="2"/>
  <c r="H21" i="2" s="1"/>
  <c r="G20" i="2"/>
  <c r="E20" i="2"/>
  <c r="H20" i="2" s="1"/>
  <c r="H19" i="2"/>
  <c r="H17" i="2"/>
  <c r="G15" i="2"/>
  <c r="E15" i="2"/>
  <c r="H15" i="2" s="1"/>
  <c r="G14" i="2"/>
  <c r="E14" i="2"/>
  <c r="H14" i="2" s="1"/>
  <c r="H13" i="2"/>
  <c r="G13" i="2"/>
  <c r="E13" i="2"/>
  <c r="G12" i="2"/>
  <c r="E12" i="2"/>
  <c r="H12" i="2" s="1"/>
  <c r="G11" i="2"/>
  <c r="E11" i="2"/>
  <c r="H11" i="2" s="1"/>
  <c r="G10" i="2"/>
  <c r="E10" i="2"/>
  <c r="G9" i="2"/>
  <c r="G16" i="2" s="1"/>
  <c r="C34" i="3" s="1"/>
  <c r="E9" i="2"/>
  <c r="H9" i="2" s="1"/>
  <c r="H7" i="2"/>
  <c r="G5" i="2"/>
  <c r="H5" i="2" s="1"/>
  <c r="E5" i="2"/>
  <c r="G4" i="2"/>
  <c r="G6" i="2" s="1"/>
  <c r="C33" i="3" s="1"/>
  <c r="E4" i="2"/>
  <c r="E6" i="2" s="1"/>
  <c r="B33" i="3" s="1"/>
  <c r="G25" i="2" l="1"/>
  <c r="C32" i="3" s="1"/>
  <c r="H70" i="2"/>
  <c r="H4" i="2"/>
  <c r="H22" i="2"/>
  <c r="H24" i="2" s="1"/>
  <c r="H50" i="2"/>
  <c r="H56" i="2"/>
  <c r="H63" i="2"/>
  <c r="H47" i="2"/>
  <c r="G97" i="2"/>
  <c r="C38" i="3" s="1"/>
  <c r="H43" i="2"/>
  <c r="G99" i="2"/>
  <c r="C6" i="3" s="1"/>
  <c r="H32" i="2"/>
  <c r="H35" i="2" s="1"/>
  <c r="G35" i="2"/>
  <c r="C37" i="3" s="1"/>
  <c r="E99" i="2"/>
  <c r="C5" i="3" s="1"/>
  <c r="E97" i="2"/>
  <c r="B38" i="3" s="1"/>
  <c r="E35" i="2"/>
  <c r="B37" i="3" s="1"/>
  <c r="E24" i="2"/>
  <c r="B35" i="3" s="1"/>
  <c r="E16" i="2"/>
  <c r="B34" i="3" s="1"/>
  <c r="H10" i="2"/>
  <c r="E25" i="2"/>
  <c r="B32" i="3" s="1"/>
  <c r="H6" i="2"/>
  <c r="H25" i="2" l="1"/>
  <c r="H16" i="2"/>
  <c r="H99" i="2"/>
  <c r="H97" i="2"/>
  <c r="C36" i="3"/>
  <c r="C8" i="3"/>
  <c r="B36" i="3"/>
  <c r="B3" i="3"/>
  <c r="C4" i="3" s="1"/>
  <c r="C7" i="3" s="1"/>
  <c r="C12" i="3" l="1"/>
  <c r="C20" i="3" s="1"/>
  <c r="B4" i="3"/>
  <c r="B7" i="3" s="1"/>
  <c r="B12" i="3" s="1"/>
  <c r="C13" i="3" l="1"/>
  <c r="C19" i="3"/>
  <c r="C21" i="3" s="1"/>
  <c r="C15" i="3"/>
  <c r="C14" i="3"/>
  <c r="C16" i="3" l="1"/>
  <c r="C22" i="3" s="1"/>
  <c r="B25" i="3" s="1"/>
  <c r="C25" i="3" s="1"/>
  <c r="C24" i="3" l="1"/>
  <c r="C30" i="3" s="1"/>
  <c r="C29" i="3" l="1"/>
  <c r="C27" i="3"/>
</calcChain>
</file>

<file path=xl/sharedStrings.xml><?xml version="1.0" encoding="utf-8"?>
<sst xmlns="http://schemas.openxmlformats.org/spreadsheetml/2006/main" count="317" uniqueCount="191">
  <si>
    <t>Název</t>
  </si>
  <si>
    <t>Hodnota</t>
  </si>
  <si>
    <t>Nadpis rekapitulace</t>
  </si>
  <si>
    <t>Akce</t>
  </si>
  <si>
    <t>Výměna osvětlení společenského sálu KD Petřvald</t>
  </si>
  <si>
    <t>Projekt</t>
  </si>
  <si>
    <t>Silnoproudá elektrotechnika - 1.etapa</t>
  </si>
  <si>
    <t>Investor</t>
  </si>
  <si>
    <t>Město Petřvald, Nám. Gen. Vicherka 2511, 735 41 Petřvald</t>
  </si>
  <si>
    <t>Z. č.</t>
  </si>
  <si>
    <t>1817</t>
  </si>
  <si>
    <t>A. č.</t>
  </si>
  <si>
    <t/>
  </si>
  <si>
    <t>Smlouva</t>
  </si>
  <si>
    <t>Vypracoval</t>
  </si>
  <si>
    <t>Ing.Zdeněk Novák</t>
  </si>
  <si>
    <t>Kontroloval</t>
  </si>
  <si>
    <t>Datum</t>
  </si>
  <si>
    <t>15.9.2017</t>
  </si>
  <si>
    <t>Zpracovatel</t>
  </si>
  <si>
    <t>Ing.Zdeněk Novák - NOVEL, A.Gavlase 111/32, 700 30 Ostrava</t>
  </si>
  <si>
    <t>CÚ</t>
  </si>
  <si>
    <t>6/2017</t>
  </si>
  <si>
    <t>Poznámka</t>
  </si>
  <si>
    <t>Cenová soustava RTS, položky nezatříděny</t>
  </si>
  <si>
    <t>Doprava dodávek  (3,6) %</t>
  </si>
  <si>
    <t>3,60</t>
  </si>
  <si>
    <t>Přesun dodávek  (1) %</t>
  </si>
  <si>
    <t>1,00</t>
  </si>
  <si>
    <t>PPV  (1 nebo 6) %</t>
  </si>
  <si>
    <t>2,00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</si>
  <si>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</si>
  <si>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</si>
  <si>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</si>
  <si>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</si>
  <si>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</si>
  <si>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</si>
  <si>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</si>
  <si>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</si>
  <si>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</si>
  <si>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</si>
  <si>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</si>
  <si>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</si>
  <si>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</si>
  <si>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</si>
  <si>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</si>
  <si>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</si>
  <si>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</si>
  <si>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0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</si>
  <si>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</si>
  <si>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</si>
  <si>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</si>
  <si>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</si>
  <si>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</si>
  <si>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</si>
  <si>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</si>
  <si>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</si>
  <si>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</si>
  <si>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1. Dodávky</t>
  </si>
  <si>
    <t>1.1 Rozvaděče</t>
  </si>
  <si>
    <t>Rozvaděč OS-3-2 - dozbrojení, specifikace dle v.č. 04</t>
  </si>
  <si>
    <t>ks</t>
  </si>
  <si>
    <t xml:space="preserve">Instalační skříňka pro umístění ovladačů osvětlení OS/DALI a ovladače NO- ocel. nebo Al plech. box s dvířky a zámkem FAB k osazení pod omítku, rozm. 250x150mm, barva RAL 9003 </t>
  </si>
  <si>
    <t>1.1 Rozvaděče - celkem</t>
  </si>
  <si>
    <t>1.2 Komponenty řízení osvětlení</t>
  </si>
  <si>
    <t>Řídící jednotka systému DALI na DIN lištu do rozváděče, 2x64 adres, výstup. linky DALI 2x250mA, S-DIM, DMX-port, ethernet Cat 5E 10-100Mbps RJ45 (920)</t>
  </si>
  <si>
    <t>Releový modul DIN, 4-kanálový (494)</t>
  </si>
  <si>
    <t>Ethernet Switch konfigurovatelný 8-port, LAN Cat 5E 10-100Mbps, RJ45</t>
  </si>
  <si>
    <t>Napájecí jednotka AC230V,50Hz/DC24V</t>
  </si>
  <si>
    <t>Multisenzor pro dálkový ovladač</t>
  </si>
  <si>
    <t>Dálkový  IR ovladač</t>
  </si>
  <si>
    <t>Ovládácí tlačítkový panel DALI se zástavbou 8-mi funkčními tlačítky s LED, provedení pro  zapuštěnou montáž.</t>
  </si>
  <si>
    <t>1.2 Komponenty řízení osvětlení - celkem</t>
  </si>
  <si>
    <t>1.3 Nouzové zdroje</t>
  </si>
  <si>
    <t>Centrální bateriový systém (CBS) pro napájení a monitorování NO, označ. CNO), příslušenství</t>
  </si>
  <si>
    <t>Centrální bateriový systém pro NO, vstup AC230V,50HZ; výstup 4x2,6A/DC24V, adresný systém monitoringu po napájecím vedení, v protipožární skříni vč. baterií; akumulátory 24V/24Ah/záloha 1hod., bezúdržbové, plynotěsné, životnost 10 let, vzor INOTEC CLS24.1 nebo ekvivalent</t>
  </si>
  <si>
    <t>Ovl.panel vzor MTB UP nebo ekvivalent</t>
  </si>
  <si>
    <t>SW+ licence</t>
  </si>
  <si>
    <t>Monitor výpadku napájení 3F do rozvaděčů</t>
  </si>
  <si>
    <t>1.3 Nouzové zdroje - celkem</t>
  </si>
  <si>
    <t>Dodávky - celkem</t>
  </si>
  <si>
    <t>2. Montážní materiál a práce</t>
  </si>
  <si>
    <t>2.1 Svítidla a příslušenství</t>
  </si>
  <si>
    <t>SVÍTIDLA VČETNĚ SVĚTELNÝCH ZDROJŮ, PŘEDŘADNÝCH ČÁSTÍ A DALŠÍHO PŘÍSLUŠENSTVÍ,vč.poplatku za recyklaci. Případně použité typy svítidel jsou uvedeny jako vzor, přičemž lze použít srovnatelný ekvivalent</t>
  </si>
  <si>
    <t>A - Svítidlo vzor A dle specifikace v příloze 01-TZ, legenda svítidel. Dododávka, montáž, zapojení.</t>
  </si>
  <si>
    <t>Svítidla nouzového orientačního osvětlení a označení únikových cest , určené pro centrální bateriové systémy (CBS) DC24V, kompatibilní s CBS NO  24 DC, adresný system, central test</t>
  </si>
  <si>
    <t>X - Svítidlo vzor X dle specifikace v příloze 01-TZ, legenda svítidel. Dododávka, montáž, zapojení.</t>
  </si>
  <si>
    <t>Z - Svítidlo vzor Z dle specifikace v příloze 01-TZ, legenda svítidel. Dododávka, montáž, zapojení.</t>
  </si>
  <si>
    <t>SZ - příslušenství svítidla Z - stropní závěs</t>
  </si>
  <si>
    <t>2.1 Svítidla a příslušenství - celkem</t>
  </si>
  <si>
    <t>2.2 Elektroinstalační materiál a práce</t>
  </si>
  <si>
    <t>KRABICOVÉ ROZVODKY BEZHALOGENOVÉ , KABEL. VÝSTUPY S METRICKÝMI VÝVODKAMI,  IP 65</t>
  </si>
  <si>
    <t>Rozměry 100/100/47mm, 5-pól. svorkovnice pro vodiče  1,5-4 mm2, Cu, membránová ucpávka</t>
  </si>
  <si>
    <t>KRABICOVÉ ROZVODKY BEZHALOGENOVÉ SE ZACHOVÁNÍM FUNKČNOSTI PŘI POŽÁRU, S KERAMICKOU 5p SVORKOVNICÍ,  IP 66, POŽÁRNÍ ODOLNOST P90R/E90, RAL2004</t>
  </si>
  <si>
    <t>8135 PO KRABICE S KRYTÍM IP 54</t>
  </si>
  <si>
    <t>SVORKOVNICE KRABICOVÁ bezšroubová</t>
  </si>
  <si>
    <t>273-104 3x1-2,5mm2</t>
  </si>
  <si>
    <t>273-105 5x1-2,5mm2</t>
  </si>
  <si>
    <t>ELEKTROINSTALAČNÍ TRUBKY</t>
  </si>
  <si>
    <t>1216E TRUBKA OHEBNÁ - SUPER MONOFLEX 16 750N</t>
  </si>
  <si>
    <t>m</t>
  </si>
  <si>
    <t>1220 TRUBKA OHEBNÁ - SUPER MONOFLEX 20 750N</t>
  </si>
  <si>
    <t>KABELOVÉ ŽLABY (normové konstrukce) VČETNĚ ZÁVĚSŮ, KONZOL,SPOJ.MATERIÁLU, ROHŮ, ODBOČEK A PŘÍSLUŠENSTVÍ, se zachováním funkční schopnosti při požáru/integritou dle vyhl.23/2008Sb. min. P60R, žárově zinkované ponorem; rozteč podpěr min. 1,5 nebo dle systému</t>
  </si>
  <si>
    <t>RKSM 615 FS Žlab kabelový Magic - RKSM 60x150, FS, délka 3m</t>
  </si>
  <si>
    <t>30401/60  Přepážka v.60, FS</t>
  </si>
  <si>
    <t>OCEL.NOSNÉ KONSTR.PRO PŘÍSTR. A SVÍTIDLA</t>
  </si>
  <si>
    <t xml:space="preserve">do 5kg </t>
  </si>
  <si>
    <t>MONTÁŽ ROZVODNIC</t>
  </si>
  <si>
    <t xml:space="preserve"> Do  10 kg</t>
  </si>
  <si>
    <t xml:space="preserve">KABEL SILOVÝ,IZOLACE PVC </t>
  </si>
  <si>
    <t>CYKY-O 2x1.5 mm2 , pevně</t>
  </si>
  <si>
    <t>CYKY-J 5x1.5 mm2 , pevně</t>
  </si>
  <si>
    <t>CYKY-J 7x1.5 mm2 , pevně</t>
  </si>
  <si>
    <t>KABEL SE SNÍŽENOU HOŘLAVOSTÍ, S FUNKČNÍ SCHOPNOSTÍ PŘI POŽÁRU P60-R,  TŘÍDA REAKCE NA OHEŇ - B2 ca, s1, d0</t>
  </si>
  <si>
    <t>1-CXKH-V-O  2x2.5 mm2 , pevně</t>
  </si>
  <si>
    <t>1-CXKH-V-J 3x4 mm2 , pevně</t>
  </si>
  <si>
    <t>KABELY SDĚLOVACÍ</t>
  </si>
  <si>
    <t>Kabel AES/EBU 110 Ohm/DMX flexibilní</t>
  </si>
  <si>
    <t>VODIČ JEDNOŽILOVÝ OHEBNÝ (CYA)</t>
  </si>
  <si>
    <t>H07V-K 6/ZŽ   mm2 , pevně</t>
  </si>
  <si>
    <t>H07V-K 10/ZŽ  mm2 , pevně</t>
  </si>
  <si>
    <t xml:space="preserve">UKONČENÍ VODIČŮ A KABELŮ </t>
  </si>
  <si>
    <t>UKONČENÍ KABELŮ SMRŠŤOVACÍ</t>
  </si>
  <si>
    <t>ZÁKLOPKOU DO</t>
  </si>
  <si>
    <t xml:space="preserve"> 4x4  mm2</t>
  </si>
  <si>
    <t xml:space="preserve"> 7x4   mm2</t>
  </si>
  <si>
    <t>STÍTKY OZNAČOVACÍ</t>
  </si>
  <si>
    <t>Označovací štítek kabelový</t>
  </si>
  <si>
    <t>ZÁSUVKY A KONEKTORY DMX</t>
  </si>
  <si>
    <t>XLR 5 DMX zásuvka/samice 5-pin Wieland nebo ekvivalent, montáž na panel, vč. instalační krabice Al Garant IP55</t>
  </si>
  <si>
    <t>XLR5  DMX konektor 5-pin Wieland nebo ekvivalent, přímý na kabel, kovové tělo, stříbrné kontakty samec</t>
  </si>
  <si>
    <t>Ovládače</t>
  </si>
  <si>
    <t>Ovládač NO otočný 0/1, 2 pev. polohy, AC230V/6A v plast. skříňce IP54</t>
  </si>
  <si>
    <t>MONTÁŽ, KOMPLETACE, PROGRAMOVÁNÍ ŘS OSVĚTLENÍ</t>
  </si>
  <si>
    <t>Montáž komponentů řízení osvětlení se zapojením</t>
  </si>
  <si>
    <t>kpt</t>
  </si>
  <si>
    <t>Oživení a naprogramování komponentů a systému řízení osvětlení, adresace a parametrizace systému, předprogramování požadovaných světelných scén a úrovní osvětlení</t>
  </si>
  <si>
    <t>Instalace centrálního bateriového systému (CBS) pro napájení a monitorování NO, označ. CNO vč. příslušenství,  oživení, adresace, SW konfigurace</t>
  </si>
  <si>
    <t>HODINOVE ZUCTOVACI SAZBY</t>
  </si>
  <si>
    <t xml:space="preserve"> Demontaž stávající elektroinstalace a nosvětlení</t>
  </si>
  <si>
    <t>hod</t>
  </si>
  <si>
    <t>Přezbrojení stávajícího rozvaděče OS-3-2, repase skříně</t>
  </si>
  <si>
    <t>Dokončovací práce, vypínání vedení</t>
  </si>
  <si>
    <t xml:space="preserve"> Zauceni obsluhy</t>
  </si>
  <si>
    <t xml:space="preserve">Použití nůžkové el. pracovní plošiny do výše 7m, vč. dopravy </t>
  </si>
  <si>
    <t>PROVEDENI REVIZNICH ZKOUSEK</t>
  </si>
  <si>
    <t>DLE CSN 331500</t>
  </si>
  <si>
    <t xml:space="preserve"> Revizni technik</t>
  </si>
  <si>
    <t xml:space="preserve"> Spoluprace s reviz.technikem</t>
  </si>
  <si>
    <t>STAVEBNÍ VÝPOMOC</t>
  </si>
  <si>
    <t>Demontáž a opětná montáž obložení stěn dvřevěnými panely péro/drážka</t>
  </si>
  <si>
    <t>Stavební výpomoc (vrtání/sekání prostupů a řezání drážek pro kabely, výplň drážek a otvorů maltou, začištění štukem, 1x oprav. základní nátěr</t>
  </si>
  <si>
    <t>Přesun, třídění, odvoz a kvalifikovaná ligvidace demotovaného materiálu, stavebního odpadu a suti vč. nebezpečných</t>
  </si>
  <si>
    <t>t</t>
  </si>
  <si>
    <t>2.2 Elektroinstalační materiál a práce - celkem</t>
  </si>
  <si>
    <t>Podružný materiál</t>
  </si>
  <si>
    <t>2. Montážní materiál a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</si>
  <si>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</si>
  <si>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</si>
  <si>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</si>
  <si>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</si>
  <si>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</si>
  <si>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</si>
  <si>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</si>
  <si>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</si>
  <si>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2,00%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</si>
  <si>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</si>
  <si>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</si>
  <si>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</si>
  <si>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</si>
  <si>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</si>
  <si>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</si>
  <si>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</si>
  <si>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</si>
  <si>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</si>
  <si>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</si>
  <si>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</si>
  <si>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</si>
  <si>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</si>
  <si>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</si>
  <si>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</si>
  <si>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0%</t>
  </si>
  <si>
    <t>Náklady celkem s DPH</t>
  </si>
  <si>
    <t>Roční nárůst cen 0,00%</t>
  </si>
  <si>
    <t>Součty odstavců</t>
  </si>
  <si>
    <t xml:space="preserve">  1.1 Rozvaděče</t>
  </si>
  <si>
    <t xml:space="preserve">  1.2 Komponenty řízení osvětlení</t>
  </si>
  <si>
    <t xml:space="preserve">  1.3 Nouzové zdroje</t>
  </si>
  <si>
    <t xml:space="preserve">  2.1 Svítidla a příslušenství</t>
  </si>
  <si>
    <t xml:space="preserve">  2.2 Elektroinstalační materiál a práce</t>
  </si>
  <si>
    <t>02.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</si>
</sst>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left" wrapText="1"/>
    </xf>
    <xf numFmtId="0" fontId="5" fillId="6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Protection="1"/>
    <xf numFmtId="0" fontId="0" fillId="0" borderId="0" xfId="0" applyFont="1"/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/>
    <xf numFmtId="4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workbookViewId="0">
      <selection activeCell="B6" sqref="B6"/>
    </sheetView>
  </sheetViews>
  <sheetFormatPr defaultRowHeight="15" x14ac:dyDescent="0.25"/>
  <cols>
    <col min="1" max="1" width="28" style="1" bestFit="1" customWidth="1"/>
    <col min="2" max="2" width="55.7109375" style="1" bestFit="1" customWidth="1"/>
    <col min="3" max="3" width="0" hidden="1" customWidth="1"/>
    <col min="4" max="4" width="0" style="8" hidden="1" customWidth="1"/>
  </cols>
  <sheetData>
    <row r="1" spans="1:3" x14ac:dyDescent="0.25">
      <c r="A1" s="2" t="s">
        <v>0</v>
      </c>
      <c r="B1" s="2" t="s">
        <v>1</v>
      </c>
      <c r="C1" s="3"/>
    </row>
    <row r="2" spans="1:3" ht="15.75" x14ac:dyDescent="0.25">
      <c r="A2" s="2" t="s">
        <v>2</v>
      </c>
      <c r="B2" s="4" t="s">
        <v>190</v>
      </c>
      <c r="C2" s="3"/>
    </row>
    <row r="3" spans="1:3" x14ac:dyDescent="0.25">
      <c r="A3" s="2" t="s">
        <v>3</v>
      </c>
      <c r="B3" s="5" t="s">
        <v>4</v>
      </c>
      <c r="C3" s="3"/>
    </row>
    <row r="4" spans="1:3" x14ac:dyDescent="0.25">
      <c r="A4" s="2" t="s">
        <v>5</v>
      </c>
      <c r="B4" s="5" t="s">
        <v>6</v>
      </c>
      <c r="C4" s="3"/>
    </row>
    <row r="5" spans="1:3" x14ac:dyDescent="0.25">
      <c r="A5" s="2" t="s">
        <v>7</v>
      </c>
      <c r="B5" s="5" t="s">
        <v>8</v>
      </c>
      <c r="C5" s="3"/>
    </row>
    <row r="6" spans="1:3" x14ac:dyDescent="0.25">
      <c r="A6" s="2" t="s">
        <v>9</v>
      </c>
      <c r="B6" s="5" t="s">
        <v>10</v>
      </c>
      <c r="C6" s="3"/>
    </row>
    <row r="7" spans="1:3" x14ac:dyDescent="0.25">
      <c r="A7" s="2" t="s">
        <v>11</v>
      </c>
      <c r="B7" s="5" t="s">
        <v>12</v>
      </c>
      <c r="C7" s="3"/>
    </row>
    <row r="8" spans="1:3" x14ac:dyDescent="0.25">
      <c r="A8" s="2" t="s">
        <v>13</v>
      </c>
      <c r="B8" s="5" t="s">
        <v>12</v>
      </c>
      <c r="C8" s="3"/>
    </row>
    <row r="9" spans="1:3" x14ac:dyDescent="0.25">
      <c r="A9" s="2" t="s">
        <v>14</v>
      </c>
      <c r="B9" s="5" t="s">
        <v>15</v>
      </c>
      <c r="C9" s="3"/>
    </row>
    <row r="10" spans="1:3" x14ac:dyDescent="0.25">
      <c r="A10" s="2" t="s">
        <v>16</v>
      </c>
      <c r="B10" s="5" t="s">
        <v>12</v>
      </c>
      <c r="C10" s="3"/>
    </row>
    <row r="11" spans="1:3" x14ac:dyDescent="0.25">
      <c r="A11" s="2" t="s">
        <v>17</v>
      </c>
      <c r="B11" s="5" t="s">
        <v>18</v>
      </c>
      <c r="C11" s="3"/>
    </row>
    <row r="12" spans="1:3" x14ac:dyDescent="0.25">
      <c r="A12" s="2" t="s">
        <v>19</v>
      </c>
      <c r="B12" s="5" t="s">
        <v>20</v>
      </c>
      <c r="C12" s="3"/>
    </row>
    <row r="13" spans="1:3" x14ac:dyDescent="0.25">
      <c r="A13" s="2" t="s">
        <v>21</v>
      </c>
      <c r="B13" s="5" t="s">
        <v>22</v>
      </c>
      <c r="C13" s="3"/>
    </row>
    <row r="14" spans="1:3" x14ac:dyDescent="0.25">
      <c r="A14" s="2" t="s">
        <v>23</v>
      </c>
      <c r="B14" s="5" t="s">
        <v>24</v>
      </c>
      <c r="C14" s="3"/>
    </row>
    <row r="15" spans="1:3" x14ac:dyDescent="0.25">
      <c r="A15" s="2" t="s">
        <v>12</v>
      </c>
      <c r="B15" s="2" t="s">
        <v>12</v>
      </c>
      <c r="C15" s="3"/>
    </row>
    <row r="16" spans="1:3" x14ac:dyDescent="0.25">
      <c r="A16" s="2" t="s">
        <v>25</v>
      </c>
      <c r="B16" s="6" t="s">
        <v>26</v>
      </c>
      <c r="C16" s="3"/>
    </row>
    <row r="17" spans="1:3" x14ac:dyDescent="0.25">
      <c r="A17" s="2" t="s">
        <v>27</v>
      </c>
      <c r="B17" s="6" t="s">
        <v>28</v>
      </c>
      <c r="C17" s="3"/>
    </row>
    <row r="18" spans="1:3" x14ac:dyDescent="0.25">
      <c r="A18" s="2" t="s">
        <v>29</v>
      </c>
      <c r="B18" s="6" t="s">
        <v>30</v>
      </c>
      <c r="C18" s="3"/>
    </row>
    <row r="19" spans="1:3" x14ac:dyDescent="0.25">
      <c r="A19" s="2" t="s">
        <v>31</v>
      </c>
      <c r="B19" s="6" t="s">
        <v>32</v>
      </c>
      <c r="C19" s="3"/>
    </row>
    <row r="20" spans="1:3" x14ac:dyDescent="0.25">
      <c r="A20" s="2" t="s">
        <v>33</v>
      </c>
      <c r="B20" s="6" t="s">
        <v>32</v>
      </c>
      <c r="C20" s="3"/>
    </row>
    <row r="21" spans="1:3" x14ac:dyDescent="0.25">
      <c r="A21" s="2" t="s">
        <v>34</v>
      </c>
      <c r="B21" s="6" t="s">
        <v>32</v>
      </c>
      <c r="C21" s="3"/>
    </row>
    <row r="22" spans="1:3" x14ac:dyDescent="0.25">
      <c r="A22" s="2" t="s">
        <v>35</v>
      </c>
      <c r="B22" s="6" t="s">
        <v>32</v>
      </c>
      <c r="C22" s="3"/>
    </row>
    <row r="23" spans="1:3" x14ac:dyDescent="0.25">
      <c r="A23" s="2" t="s">
        <v>36</v>
      </c>
      <c r="B23" s="6" t="s">
        <v>32</v>
      </c>
      <c r="C23" s="3"/>
    </row>
    <row r="24" spans="1:3" x14ac:dyDescent="0.25">
      <c r="A24" s="2" t="s">
        <v>37</v>
      </c>
      <c r="B24" s="6" t="s">
        <v>32</v>
      </c>
      <c r="C24" s="3"/>
    </row>
    <row r="25" spans="1:3" x14ac:dyDescent="0.25">
      <c r="A25" s="2" t="s">
        <v>38</v>
      </c>
      <c r="B25" s="6" t="s">
        <v>32</v>
      </c>
      <c r="C25" s="3"/>
    </row>
    <row r="26" spans="1:3" x14ac:dyDescent="0.25">
      <c r="A26" s="2" t="s">
        <v>39</v>
      </c>
      <c r="B26" s="6" t="s">
        <v>40</v>
      </c>
      <c r="C26" s="3"/>
    </row>
    <row r="27" spans="1:3" x14ac:dyDescent="0.25">
      <c r="A27" s="2" t="s">
        <v>41</v>
      </c>
      <c r="B27" s="6" t="s">
        <v>32</v>
      </c>
      <c r="C27" s="3"/>
    </row>
    <row r="28" spans="1:3" x14ac:dyDescent="0.25">
      <c r="A28" s="2" t="s">
        <v>42</v>
      </c>
      <c r="B28" s="6" t="s">
        <v>32</v>
      </c>
      <c r="C28" s="3"/>
    </row>
    <row r="29" spans="1:3" x14ac:dyDescent="0.25">
      <c r="A29" s="2" t="s">
        <v>43</v>
      </c>
      <c r="B29" s="6" t="s">
        <v>32</v>
      </c>
      <c r="C29" s="3"/>
    </row>
    <row r="30" spans="1:3" x14ac:dyDescent="0.25">
      <c r="A30" s="2" t="s">
        <v>44</v>
      </c>
      <c r="B30" s="6" t="s">
        <v>32</v>
      </c>
      <c r="C30" s="3"/>
    </row>
    <row r="31" spans="1:3" ht="26.25" x14ac:dyDescent="0.25">
      <c r="A31" s="7" t="s">
        <v>45</v>
      </c>
      <c r="B31" s="6" t="s">
        <v>46</v>
      </c>
      <c r="C31" s="3"/>
    </row>
    <row r="32" spans="1:3" x14ac:dyDescent="0.25">
      <c r="A32" s="2" t="s">
        <v>47</v>
      </c>
      <c r="B32" s="6" t="s">
        <v>48</v>
      </c>
      <c r="C32" s="3"/>
    </row>
    <row r="33" spans="1:2" x14ac:dyDescent="0.25">
      <c r="A33" s="1" t="s">
        <v>49</v>
      </c>
      <c r="B33" s="1">
        <v>5</v>
      </c>
    </row>
    <row r="34" spans="1:2" x14ac:dyDescent="0.25">
      <c r="A34" s="1" t="s">
        <v>50</v>
      </c>
      <c r="B34" s="1">
        <v>2</v>
      </c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&amp;CVýměna osvětlení společenského sálu KD Petřvald
Silnoproudá elektrotechnika - 1.etapa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workbookViewId="0">
      <selection activeCell="C43" sqref="C43:C47"/>
    </sheetView>
  </sheetViews>
  <sheetFormatPr defaultRowHeight="15" x14ac:dyDescent="0.25"/>
  <cols>
    <col min="1" max="1" width="40.140625" style="1" bestFit="1" customWidth="1"/>
    <col min="2" max="2" width="9.85546875" style="9" bestFit="1" customWidth="1"/>
    <col min="3" max="3" width="11.28515625" style="9" bestFit="1" customWidth="1"/>
    <col min="4" max="4" width="0" hidden="1" customWidth="1"/>
    <col min="6" max="6" width="0" style="8" hidden="1" customWidth="1"/>
  </cols>
  <sheetData>
    <row r="1" spans="1:4" x14ac:dyDescent="0.25">
      <c r="A1" s="2" t="s">
        <v>0</v>
      </c>
      <c r="B1" s="10" t="s">
        <v>157</v>
      </c>
      <c r="C1" s="10" t="s">
        <v>158</v>
      </c>
      <c r="D1" s="3"/>
    </row>
    <row r="2" spans="1:4" x14ac:dyDescent="0.25">
      <c r="A2" s="5" t="s">
        <v>159</v>
      </c>
      <c r="B2" s="12"/>
      <c r="C2" s="12"/>
      <c r="D2" s="3"/>
    </row>
    <row r="3" spans="1:4" x14ac:dyDescent="0.25">
      <c r="A3" s="2" t="s">
        <v>160</v>
      </c>
      <c r="B3" s="13">
        <f>(Rozpočet!E25)</f>
        <v>0</v>
      </c>
      <c r="C3" s="13"/>
      <c r="D3" s="3"/>
    </row>
    <row r="4" spans="1:4" x14ac:dyDescent="0.25">
      <c r="A4" s="2" t="s">
        <v>161</v>
      </c>
      <c r="B4" s="13">
        <f>B3 * Parametry!B16 / 100</f>
        <v>0</v>
      </c>
      <c r="C4" s="13">
        <f>B3 * Parametry!B17 / 100</f>
        <v>0</v>
      </c>
      <c r="D4" s="3"/>
    </row>
    <row r="5" spans="1:4" x14ac:dyDescent="0.25">
      <c r="A5" s="2" t="s">
        <v>162</v>
      </c>
      <c r="B5" s="13"/>
      <c r="C5" s="13">
        <f>0 + (Rozpočet!E99)</f>
        <v>0</v>
      </c>
      <c r="D5" s="3"/>
    </row>
    <row r="6" spans="1:4" x14ac:dyDescent="0.25">
      <c r="A6" s="2" t="s">
        <v>163</v>
      </c>
      <c r="B6" s="13"/>
      <c r="C6" s="13">
        <f>(Rozpočet!G25) + 0 + (Rozpočet!G99)</f>
        <v>0</v>
      </c>
      <c r="D6" s="3"/>
    </row>
    <row r="7" spans="1:4" x14ac:dyDescent="0.25">
      <c r="A7" s="6" t="s">
        <v>164</v>
      </c>
      <c r="B7" s="16">
        <f>B3 + B4</f>
        <v>0</v>
      </c>
      <c r="C7" s="16">
        <f>C3 + C4 + C5 + C6</f>
        <v>0</v>
      </c>
      <c r="D7" s="3"/>
    </row>
    <row r="8" spans="1:4" x14ac:dyDescent="0.25">
      <c r="A8" s="2" t="s">
        <v>165</v>
      </c>
      <c r="B8" s="13"/>
      <c r="C8" s="13">
        <f>(C5 + C6) * Parametry!B18 / 100</f>
        <v>0</v>
      </c>
      <c r="D8" s="3"/>
    </row>
    <row r="9" spans="1:4" x14ac:dyDescent="0.25">
      <c r="A9" s="2" t="s">
        <v>166</v>
      </c>
      <c r="B9" s="13"/>
      <c r="C9" s="13">
        <f>0 + 0</f>
        <v>0</v>
      </c>
      <c r="D9" s="3"/>
    </row>
    <row r="10" spans="1:4" x14ac:dyDescent="0.25">
      <c r="A10" s="2" t="s">
        <v>167</v>
      </c>
      <c r="B10" s="13"/>
      <c r="C10" s="13">
        <f>0 + 0</f>
        <v>0</v>
      </c>
      <c r="D10" s="3"/>
    </row>
    <row r="11" spans="1:4" x14ac:dyDescent="0.25">
      <c r="A11" s="2" t="s">
        <v>168</v>
      </c>
      <c r="B11" s="13"/>
      <c r="C11" s="13">
        <f>(C9 + C10) * Parametry!B19 / 100</f>
        <v>0</v>
      </c>
      <c r="D11" s="3"/>
    </row>
    <row r="12" spans="1:4" x14ac:dyDescent="0.25">
      <c r="A12" s="6" t="s">
        <v>169</v>
      </c>
      <c r="B12" s="16">
        <f>B7</f>
        <v>0</v>
      </c>
      <c r="C12" s="16">
        <f>C7 + C8 + C9 + C10 + C11</f>
        <v>0</v>
      </c>
      <c r="D12" s="3"/>
    </row>
    <row r="13" spans="1:4" x14ac:dyDescent="0.25">
      <c r="A13" s="2" t="s">
        <v>170</v>
      </c>
      <c r="B13" s="13"/>
      <c r="C13" s="13">
        <f>(B12 + C12) * Parametry!B20 / 100</f>
        <v>0</v>
      </c>
      <c r="D13" s="3"/>
    </row>
    <row r="14" spans="1:4" x14ac:dyDescent="0.25">
      <c r="A14" s="2" t="s">
        <v>171</v>
      </c>
      <c r="B14" s="13"/>
      <c r="C14" s="13">
        <f>(B12 + C12) * Parametry!B21 / 100</f>
        <v>0</v>
      </c>
      <c r="D14" s="3"/>
    </row>
    <row r="15" spans="1:4" x14ac:dyDescent="0.25">
      <c r="A15" s="2" t="s">
        <v>172</v>
      </c>
      <c r="B15" s="13"/>
      <c r="C15" s="13">
        <f>(B7 + C7) * Parametry!B22 / 100</f>
        <v>0</v>
      </c>
      <c r="D15" s="3"/>
    </row>
    <row r="16" spans="1:4" x14ac:dyDescent="0.25">
      <c r="A16" s="5" t="s">
        <v>173</v>
      </c>
      <c r="B16" s="12"/>
      <c r="C16" s="12">
        <f>B12 + C12 + C13 + C14 + C15</f>
        <v>0</v>
      </c>
      <c r="D16" s="3"/>
    </row>
    <row r="17" spans="1:4" x14ac:dyDescent="0.25">
      <c r="A17" s="2" t="s">
        <v>12</v>
      </c>
      <c r="B17" s="13"/>
      <c r="C17" s="13"/>
      <c r="D17" s="3"/>
    </row>
    <row r="18" spans="1:4" x14ac:dyDescent="0.25">
      <c r="A18" s="5" t="s">
        <v>174</v>
      </c>
      <c r="B18" s="12"/>
      <c r="C18" s="12"/>
      <c r="D18" s="3"/>
    </row>
    <row r="19" spans="1:4" x14ac:dyDescent="0.25">
      <c r="A19" s="2" t="s">
        <v>175</v>
      </c>
      <c r="B19" s="13"/>
      <c r="C19" s="13">
        <f>C12 * Parametry!B23 / 100</f>
        <v>0</v>
      </c>
      <c r="D19" s="3"/>
    </row>
    <row r="20" spans="1:4" x14ac:dyDescent="0.25">
      <c r="A20" s="2" t="s">
        <v>176</v>
      </c>
      <c r="B20" s="13"/>
      <c r="C20" s="13">
        <f>C12 * Parametry!B24 / 100</f>
        <v>0</v>
      </c>
      <c r="D20" s="3"/>
    </row>
    <row r="21" spans="1:4" x14ac:dyDescent="0.25">
      <c r="A21" s="5" t="s">
        <v>177</v>
      </c>
      <c r="B21" s="12"/>
      <c r="C21" s="12">
        <f>C19 + C20</f>
        <v>0</v>
      </c>
      <c r="D21" s="3"/>
    </row>
    <row r="22" spans="1:4" x14ac:dyDescent="0.25">
      <c r="A22" s="2" t="s">
        <v>178</v>
      </c>
      <c r="B22" s="13"/>
      <c r="C22" s="13">
        <f>Parametry!B25 * Parametry!B28 * (C16 * Parametry!B27)^Parametry!B26</f>
        <v>0</v>
      </c>
      <c r="D22" s="3"/>
    </row>
    <row r="23" spans="1:4" x14ac:dyDescent="0.25">
      <c r="A23" s="2" t="s">
        <v>12</v>
      </c>
      <c r="B23" s="13"/>
      <c r="C23" s="13"/>
      <c r="D23" s="3"/>
    </row>
    <row r="24" spans="1:4" ht="15.75" x14ac:dyDescent="0.25">
      <c r="A24" s="4" t="s">
        <v>179</v>
      </c>
      <c r="B24" s="11"/>
      <c r="C24" s="11">
        <f>C16 + C21 + C22</f>
        <v>0</v>
      </c>
      <c r="D24" s="3"/>
    </row>
    <row r="25" spans="1:4" x14ac:dyDescent="0.25">
      <c r="A25" s="2" t="s">
        <v>180</v>
      </c>
      <c r="B25" s="13">
        <f>(SUM(Rozpočet!E4:E5,Rozpočet!E9:E15,Rozpočet!E20:E23)+SUM(Rozpočet!E30:E34,Rozpočet!E38:E47,Rozpočet!E49:E96,Rozpočet!E98)) + (SUM(Rozpočet!G4:G5,Rozpočet!G9:G15,Rozpočet!G20:G23)+SUM(Rozpočet!G30:G34,Rozpočet!G38:G47,Rozpočet!G49:G96)) + B4 + C4 + C8 + C11 + C13 + C14 + C15 + C21 + C22</f>
        <v>0</v>
      </c>
      <c r="C25" s="13">
        <f>B25 * Parametry!B31 / 100</f>
        <v>0</v>
      </c>
      <c r="D25" s="3"/>
    </row>
    <row r="26" spans="1:4" x14ac:dyDescent="0.25">
      <c r="A26" s="2" t="s">
        <v>181</v>
      </c>
      <c r="B26" s="13">
        <f>(SUM(Rozpočet!E31,Rozpočet!E38,Rozpočet!E40,Rozpočet!E42,Rozpočet!E45,Rozpočet!E51,Rozpočet!E53,Rozpočet!E55,Rozpočet!E59,Rozpočet!E62,Rozpočet!E64,Rozpočet!E67:E69,Rozpočet!E72,Rozpočet!E74,Rozpočet!E77,Rozpočet!E79,Rozpočet!E83,Rozpočet!E89:E90,Rozpočet!E93)) + (SUM(Rozpočet!G31,Rozpočet!G38,Rozpočet!G40,Rozpočet!G42,Rozpočet!G45,Rozpočet!G51,Rozpočet!G53,Rozpočet!G55,Rozpočet!G59,Rozpočet!G62,Rozpočet!G64,Rozpočet!G67:G69,Rozpočet!G72,Rozpočet!G74,Rozpočet!G77,Rozpočet!G79,Rozpočet!G83,Rozpočet!G89:G90,Rozpočet!G93))</f>
        <v>0</v>
      </c>
      <c r="C26" s="13">
        <f>B26 * Parametry!B32 / 100</f>
        <v>0</v>
      </c>
      <c r="D26" s="3"/>
    </row>
    <row r="27" spans="1:4" ht="15.75" x14ac:dyDescent="0.25">
      <c r="A27" s="4" t="s">
        <v>182</v>
      </c>
      <c r="B27" s="11"/>
      <c r="C27" s="11">
        <f>C24 + C25 + C26</f>
        <v>0</v>
      </c>
      <c r="D27" s="3"/>
    </row>
    <row r="28" spans="1:4" x14ac:dyDescent="0.25">
      <c r="A28" s="2" t="s">
        <v>12</v>
      </c>
      <c r="B28" s="13"/>
      <c r="C28" s="13"/>
      <c r="D28" s="3"/>
    </row>
    <row r="29" spans="1:4" x14ac:dyDescent="0.25">
      <c r="A29" s="2" t="s">
        <v>183</v>
      </c>
      <c r="B29" s="13"/>
      <c r="C29" s="13">
        <f>C24 * Parametry!B29 / 100</f>
        <v>0</v>
      </c>
      <c r="D29" s="3"/>
    </row>
    <row r="30" spans="1:4" x14ac:dyDescent="0.25">
      <c r="A30" s="2" t="s">
        <v>183</v>
      </c>
      <c r="B30" s="13"/>
      <c r="C30" s="13">
        <f>C24 * Parametry!B30 / 100</f>
        <v>0</v>
      </c>
      <c r="D30" s="3"/>
    </row>
    <row r="31" spans="1:4" x14ac:dyDescent="0.25">
      <c r="A31" s="5" t="s">
        <v>184</v>
      </c>
      <c r="B31" s="17" t="s">
        <v>53</v>
      </c>
      <c r="C31" s="17" t="s">
        <v>55</v>
      </c>
      <c r="D31" s="3"/>
    </row>
    <row r="32" spans="1:4" x14ac:dyDescent="0.25">
      <c r="A32" s="2" t="s">
        <v>58</v>
      </c>
      <c r="B32" s="13">
        <f>(Rozpočet!E25)</f>
        <v>0</v>
      </c>
      <c r="C32" s="13">
        <f>(Rozpočet!G25)</f>
        <v>0</v>
      </c>
      <c r="D32" s="3"/>
    </row>
    <row r="33" spans="1:4" x14ac:dyDescent="0.25">
      <c r="A33" s="2" t="s">
        <v>185</v>
      </c>
      <c r="B33" s="13">
        <f>(Rozpočet!E6)</f>
        <v>0</v>
      </c>
      <c r="C33" s="13">
        <f>(Rozpočet!G6)</f>
        <v>0</v>
      </c>
      <c r="D33" s="3"/>
    </row>
    <row r="34" spans="1:4" x14ac:dyDescent="0.25">
      <c r="A34" s="2" t="s">
        <v>186</v>
      </c>
      <c r="B34" s="13">
        <f>(Rozpočet!E16)</f>
        <v>0</v>
      </c>
      <c r="C34" s="13">
        <f>(Rozpočet!G16)</f>
        <v>0</v>
      </c>
      <c r="D34" s="3"/>
    </row>
    <row r="35" spans="1:4" x14ac:dyDescent="0.25">
      <c r="A35" s="2" t="s">
        <v>187</v>
      </c>
      <c r="B35" s="13">
        <f>(Rozpočet!E24)</f>
        <v>0</v>
      </c>
      <c r="C35" s="13">
        <f>(Rozpočet!G24)</f>
        <v>0</v>
      </c>
      <c r="D35" s="3"/>
    </row>
    <row r="36" spans="1:4" x14ac:dyDescent="0.25">
      <c r="A36" s="2" t="s">
        <v>81</v>
      </c>
      <c r="B36" s="13">
        <f>(Rozpočet!E99)</f>
        <v>0</v>
      </c>
      <c r="C36" s="13">
        <f>(Rozpočet!G99)</f>
        <v>0</v>
      </c>
      <c r="D36" s="3"/>
    </row>
    <row r="37" spans="1:4" x14ac:dyDescent="0.25">
      <c r="A37" s="2" t="s">
        <v>188</v>
      </c>
      <c r="B37" s="13">
        <f>(Rozpočet!E35)</f>
        <v>0</v>
      </c>
      <c r="C37" s="13">
        <f>(Rozpočet!G35)</f>
        <v>0</v>
      </c>
      <c r="D37" s="3"/>
    </row>
    <row r="38" spans="1:4" x14ac:dyDescent="0.25">
      <c r="A38" s="2" t="s">
        <v>189</v>
      </c>
      <c r="B38" s="13">
        <f>(Rozpočet!E97)</f>
        <v>0</v>
      </c>
      <c r="C38" s="13">
        <f>(Rozpočet!G97)</f>
        <v>0</v>
      </c>
      <c r="D38" s="3"/>
    </row>
    <row r="39" spans="1:4" x14ac:dyDescent="0.25">
      <c r="A39" s="2" t="s">
        <v>12</v>
      </c>
      <c r="B39" s="13"/>
      <c r="C39" s="13"/>
      <c r="D39" s="3"/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&amp;CVýměna osvětlení společenského sálu KD Petřvald
Silnoproudá elektrotechnika - 1.etapa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zoomScaleNormal="100" workbookViewId="0">
      <selection activeCell="F97" sqref="F97"/>
    </sheetView>
  </sheetViews>
  <sheetFormatPr defaultRowHeight="15" x14ac:dyDescent="0.25"/>
  <cols>
    <col min="1" max="1" width="79.85546875" style="32" customWidth="1"/>
    <col min="2" max="2" width="4" style="33" bestFit="1" customWidth="1"/>
    <col min="3" max="3" width="6.42578125" style="34" bestFit="1" customWidth="1"/>
    <col min="4" max="4" width="8.85546875" style="34" bestFit="1" customWidth="1"/>
    <col min="5" max="5" width="13.85546875" style="34" bestFit="1" customWidth="1"/>
    <col min="6" max="6" width="8.85546875" style="34" bestFit="1" customWidth="1"/>
    <col min="7" max="7" width="12.7109375" style="34" bestFit="1" customWidth="1"/>
    <col min="8" max="8" width="11.28515625" style="34" bestFit="1" customWidth="1"/>
    <col min="9" max="10" width="0" style="26" hidden="1" customWidth="1"/>
    <col min="11" max="11" width="0" style="25" hidden="1" customWidth="1"/>
    <col min="12" max="16384" width="9.140625" style="26"/>
  </cols>
  <sheetData>
    <row r="1" spans="1:10" x14ac:dyDescent="0.25">
      <c r="A1" s="21" t="s">
        <v>0</v>
      </c>
      <c r="B1" s="22" t="s">
        <v>51</v>
      </c>
      <c r="C1" s="23" t="s">
        <v>52</v>
      </c>
      <c r="D1" s="23" t="s">
        <v>53</v>
      </c>
      <c r="E1" s="23" t="s">
        <v>54</v>
      </c>
      <c r="F1" s="23" t="s">
        <v>55</v>
      </c>
      <c r="G1" s="23" t="s">
        <v>56</v>
      </c>
      <c r="H1" s="23" t="s">
        <v>57</v>
      </c>
      <c r="I1" s="24"/>
      <c r="J1" s="24"/>
    </row>
    <row r="2" spans="1:10" x14ac:dyDescent="0.25">
      <c r="A2" s="27" t="s">
        <v>58</v>
      </c>
      <c r="B2" s="28" t="s">
        <v>12</v>
      </c>
      <c r="C2" s="29"/>
      <c r="D2" s="29"/>
      <c r="E2" s="29"/>
      <c r="F2" s="29"/>
      <c r="G2" s="29"/>
      <c r="H2" s="29"/>
      <c r="I2" s="24"/>
      <c r="J2" s="24"/>
    </row>
    <row r="3" spans="1:10" x14ac:dyDescent="0.25">
      <c r="A3" s="18" t="s">
        <v>59</v>
      </c>
      <c r="B3" s="5" t="s">
        <v>12</v>
      </c>
      <c r="C3" s="12"/>
      <c r="D3" s="12"/>
      <c r="E3" s="12"/>
      <c r="F3" s="12"/>
      <c r="G3" s="12"/>
      <c r="H3" s="12"/>
      <c r="I3" s="24"/>
      <c r="J3" s="24"/>
    </row>
    <row r="4" spans="1:10" x14ac:dyDescent="0.25">
      <c r="A4" s="21" t="s">
        <v>60</v>
      </c>
      <c r="B4" s="22" t="s">
        <v>61</v>
      </c>
      <c r="C4" s="30">
        <v>1</v>
      </c>
      <c r="D4" s="30">
        <v>0</v>
      </c>
      <c r="E4" s="30">
        <f>C4*D4</f>
        <v>0</v>
      </c>
      <c r="F4" s="30">
        <v>0</v>
      </c>
      <c r="G4" s="30">
        <f>C4*F4</f>
        <v>0</v>
      </c>
      <c r="H4" s="30">
        <f>E4+G4</f>
        <v>0</v>
      </c>
      <c r="I4" s="24"/>
      <c r="J4" s="24"/>
    </row>
    <row r="5" spans="1:10" ht="45" x14ac:dyDescent="0.25">
      <c r="A5" s="21" t="s">
        <v>62</v>
      </c>
      <c r="B5" s="22" t="s">
        <v>61</v>
      </c>
      <c r="C5" s="30">
        <v>2</v>
      </c>
      <c r="D5" s="30">
        <v>0</v>
      </c>
      <c r="E5" s="30">
        <f>C5*D5</f>
        <v>0</v>
      </c>
      <c r="F5" s="30">
        <v>0</v>
      </c>
      <c r="G5" s="30">
        <f>C5*F5</f>
        <v>0</v>
      </c>
      <c r="H5" s="30">
        <f>E5+G5</f>
        <v>0</v>
      </c>
      <c r="I5" s="24"/>
      <c r="J5" s="24"/>
    </row>
    <row r="6" spans="1:10" x14ac:dyDescent="0.25">
      <c r="A6" s="18" t="s">
        <v>63</v>
      </c>
      <c r="B6" s="5" t="s">
        <v>12</v>
      </c>
      <c r="C6" s="12"/>
      <c r="D6" s="12"/>
      <c r="E6" s="12">
        <f>SUM(E4:E5)</f>
        <v>0</v>
      </c>
      <c r="F6" s="12"/>
      <c r="G6" s="12">
        <f>SUM(G4:G5)</f>
        <v>0</v>
      </c>
      <c r="H6" s="12">
        <f>SUM(H4:H5)</f>
        <v>0</v>
      </c>
      <c r="I6" s="24"/>
      <c r="J6" s="24"/>
    </row>
    <row r="7" spans="1:10" x14ac:dyDescent="0.25">
      <c r="A7" s="21" t="s">
        <v>12</v>
      </c>
      <c r="B7" s="22" t="s">
        <v>12</v>
      </c>
      <c r="C7" s="30"/>
      <c r="D7" s="30"/>
      <c r="E7" s="30"/>
      <c r="F7" s="30"/>
      <c r="G7" s="30"/>
      <c r="H7" s="30">
        <f>E7+G7</f>
        <v>0</v>
      </c>
      <c r="I7" s="24"/>
      <c r="J7" s="24"/>
    </row>
    <row r="8" spans="1:10" x14ac:dyDescent="0.25">
      <c r="A8" s="18" t="s">
        <v>64</v>
      </c>
      <c r="B8" s="5" t="s">
        <v>12</v>
      </c>
      <c r="C8" s="12"/>
      <c r="D8" s="12"/>
      <c r="E8" s="12"/>
      <c r="F8" s="12"/>
      <c r="G8" s="12"/>
      <c r="H8" s="12"/>
      <c r="I8" s="24"/>
      <c r="J8" s="24"/>
    </row>
    <row r="9" spans="1:10" ht="30" x14ac:dyDescent="0.25">
      <c r="A9" s="21" t="s">
        <v>65</v>
      </c>
      <c r="B9" s="22" t="s">
        <v>61</v>
      </c>
      <c r="C9" s="30">
        <v>1</v>
      </c>
      <c r="D9" s="30">
        <v>0</v>
      </c>
      <c r="E9" s="30">
        <f t="shared" ref="E9:E15" si="0">C9*D9</f>
        <v>0</v>
      </c>
      <c r="F9" s="30">
        <v>0</v>
      </c>
      <c r="G9" s="30">
        <f t="shared" ref="G9:G15" si="1">C9*F9</f>
        <v>0</v>
      </c>
      <c r="H9" s="30">
        <f t="shared" ref="H9:H15" si="2">E9+G9</f>
        <v>0</v>
      </c>
      <c r="I9" s="24"/>
      <c r="J9" s="24"/>
    </row>
    <row r="10" spans="1:10" x14ac:dyDescent="0.25">
      <c r="A10" s="21" t="s">
        <v>66</v>
      </c>
      <c r="B10" s="22" t="s">
        <v>61</v>
      </c>
      <c r="C10" s="30">
        <v>1</v>
      </c>
      <c r="D10" s="30">
        <v>0</v>
      </c>
      <c r="E10" s="30">
        <f t="shared" si="0"/>
        <v>0</v>
      </c>
      <c r="F10" s="30">
        <v>0</v>
      </c>
      <c r="G10" s="30">
        <f t="shared" si="1"/>
        <v>0</v>
      </c>
      <c r="H10" s="30">
        <f t="shared" si="2"/>
        <v>0</v>
      </c>
      <c r="I10" s="24"/>
      <c r="J10" s="24"/>
    </row>
    <row r="11" spans="1:10" x14ac:dyDescent="0.25">
      <c r="A11" s="21" t="s">
        <v>67</v>
      </c>
      <c r="B11" s="22" t="s">
        <v>61</v>
      </c>
      <c r="C11" s="30">
        <v>1</v>
      </c>
      <c r="D11" s="30">
        <v>0</v>
      </c>
      <c r="E11" s="30">
        <f t="shared" si="0"/>
        <v>0</v>
      </c>
      <c r="F11" s="30">
        <v>0</v>
      </c>
      <c r="G11" s="30">
        <f t="shared" si="1"/>
        <v>0</v>
      </c>
      <c r="H11" s="30">
        <f t="shared" si="2"/>
        <v>0</v>
      </c>
      <c r="I11" s="24"/>
      <c r="J11" s="24"/>
    </row>
    <row r="12" spans="1:10" x14ac:dyDescent="0.25">
      <c r="A12" s="21" t="s">
        <v>68</v>
      </c>
      <c r="B12" s="22" t="s">
        <v>61</v>
      </c>
      <c r="C12" s="30">
        <v>1</v>
      </c>
      <c r="D12" s="30">
        <v>0</v>
      </c>
      <c r="E12" s="30">
        <f t="shared" si="0"/>
        <v>0</v>
      </c>
      <c r="F12" s="30">
        <v>0</v>
      </c>
      <c r="G12" s="30">
        <f t="shared" si="1"/>
        <v>0</v>
      </c>
      <c r="H12" s="30">
        <f t="shared" si="2"/>
        <v>0</v>
      </c>
      <c r="I12" s="24"/>
      <c r="J12" s="24"/>
    </row>
    <row r="13" spans="1:10" x14ac:dyDescent="0.25">
      <c r="A13" s="21" t="s">
        <v>69</v>
      </c>
      <c r="B13" s="22" t="s">
        <v>61</v>
      </c>
      <c r="C13" s="30">
        <v>2</v>
      </c>
      <c r="D13" s="30">
        <v>0</v>
      </c>
      <c r="E13" s="30">
        <f t="shared" si="0"/>
        <v>0</v>
      </c>
      <c r="F13" s="30">
        <v>0</v>
      </c>
      <c r="G13" s="30">
        <f t="shared" si="1"/>
        <v>0</v>
      </c>
      <c r="H13" s="30">
        <f t="shared" si="2"/>
        <v>0</v>
      </c>
      <c r="I13" s="24"/>
      <c r="J13" s="24"/>
    </row>
    <row r="14" spans="1:10" x14ac:dyDescent="0.25">
      <c r="A14" s="21" t="s">
        <v>70</v>
      </c>
      <c r="B14" s="22" t="s">
        <v>61</v>
      </c>
      <c r="C14" s="30">
        <v>2</v>
      </c>
      <c r="D14" s="30">
        <v>0</v>
      </c>
      <c r="E14" s="30">
        <f t="shared" si="0"/>
        <v>0</v>
      </c>
      <c r="F14" s="30">
        <v>0</v>
      </c>
      <c r="G14" s="30">
        <f t="shared" si="1"/>
        <v>0</v>
      </c>
      <c r="H14" s="30">
        <f t="shared" si="2"/>
        <v>0</v>
      </c>
      <c r="I14" s="24"/>
      <c r="J14" s="24"/>
    </row>
    <row r="15" spans="1:10" ht="30" x14ac:dyDescent="0.25">
      <c r="A15" s="21" t="s">
        <v>71</v>
      </c>
      <c r="B15" s="22" t="s">
        <v>61</v>
      </c>
      <c r="C15" s="30">
        <v>2</v>
      </c>
      <c r="D15" s="30">
        <v>0</v>
      </c>
      <c r="E15" s="30">
        <f t="shared" si="0"/>
        <v>0</v>
      </c>
      <c r="F15" s="30">
        <v>0</v>
      </c>
      <c r="G15" s="30">
        <f t="shared" si="1"/>
        <v>0</v>
      </c>
      <c r="H15" s="30">
        <f t="shared" si="2"/>
        <v>0</v>
      </c>
      <c r="I15" s="24"/>
      <c r="J15" s="24"/>
    </row>
    <row r="16" spans="1:10" x14ac:dyDescent="0.25">
      <c r="A16" s="18" t="s">
        <v>72</v>
      </c>
      <c r="B16" s="5" t="s">
        <v>12</v>
      </c>
      <c r="C16" s="12"/>
      <c r="D16" s="12"/>
      <c r="E16" s="12">
        <f>SUM(E9:E15)</f>
        <v>0</v>
      </c>
      <c r="F16" s="12"/>
      <c r="G16" s="12">
        <f>SUM(G9:G15)</f>
        <v>0</v>
      </c>
      <c r="H16" s="12">
        <f>SUM(H9:H15)</f>
        <v>0</v>
      </c>
      <c r="I16" s="24"/>
      <c r="J16" s="24"/>
    </row>
    <row r="17" spans="1:10" x14ac:dyDescent="0.25">
      <c r="A17" s="21" t="s">
        <v>12</v>
      </c>
      <c r="B17" s="22" t="s">
        <v>12</v>
      </c>
      <c r="C17" s="30"/>
      <c r="D17" s="30"/>
      <c r="E17" s="30"/>
      <c r="F17" s="30"/>
      <c r="G17" s="30"/>
      <c r="H17" s="30">
        <f>E17+G17</f>
        <v>0</v>
      </c>
      <c r="I17" s="24"/>
      <c r="J17" s="24"/>
    </row>
    <row r="18" spans="1:10" x14ac:dyDescent="0.25">
      <c r="A18" s="18" t="s">
        <v>73</v>
      </c>
      <c r="B18" s="5" t="s">
        <v>12</v>
      </c>
      <c r="C18" s="12"/>
      <c r="D18" s="12"/>
      <c r="E18" s="12"/>
      <c r="F18" s="12"/>
      <c r="G18" s="12"/>
      <c r="H18" s="12"/>
      <c r="I18" s="24"/>
      <c r="J18" s="24"/>
    </row>
    <row r="19" spans="1:10" ht="30" x14ac:dyDescent="0.25">
      <c r="A19" s="19" t="s">
        <v>74</v>
      </c>
      <c r="B19" s="14" t="s">
        <v>12</v>
      </c>
      <c r="C19" s="15"/>
      <c r="D19" s="15"/>
      <c r="E19" s="15"/>
      <c r="F19" s="15"/>
      <c r="G19" s="15"/>
      <c r="H19" s="15">
        <f>E19+G19</f>
        <v>0</v>
      </c>
      <c r="I19" s="24"/>
      <c r="J19" s="24"/>
    </row>
    <row r="20" spans="1:10" ht="60" x14ac:dyDescent="0.25">
      <c r="A20" s="31" t="s">
        <v>75</v>
      </c>
      <c r="B20" s="22" t="s">
        <v>61</v>
      </c>
      <c r="C20" s="30">
        <v>1</v>
      </c>
      <c r="D20" s="30">
        <v>0</v>
      </c>
      <c r="E20" s="30">
        <f>C20*D20</f>
        <v>0</v>
      </c>
      <c r="F20" s="30">
        <v>0</v>
      </c>
      <c r="G20" s="30">
        <f>C20*F20</f>
        <v>0</v>
      </c>
      <c r="H20" s="30">
        <f>E20+G20</f>
        <v>0</v>
      </c>
      <c r="I20" s="24"/>
      <c r="J20" s="24"/>
    </row>
    <row r="21" spans="1:10" x14ac:dyDescent="0.25">
      <c r="A21" s="21" t="s">
        <v>76</v>
      </c>
      <c r="B21" s="22" t="s">
        <v>61</v>
      </c>
      <c r="C21" s="30">
        <v>1</v>
      </c>
      <c r="D21" s="30">
        <v>0</v>
      </c>
      <c r="E21" s="30">
        <f>C21*D21</f>
        <v>0</v>
      </c>
      <c r="F21" s="30">
        <v>0</v>
      </c>
      <c r="G21" s="30">
        <f>C21*F21</f>
        <v>0</v>
      </c>
      <c r="H21" s="30">
        <f>E21+G21</f>
        <v>0</v>
      </c>
      <c r="I21" s="24"/>
      <c r="J21" s="24"/>
    </row>
    <row r="22" spans="1:10" x14ac:dyDescent="0.25">
      <c r="A22" s="21" t="s">
        <v>77</v>
      </c>
      <c r="B22" s="22" t="s">
        <v>61</v>
      </c>
      <c r="C22" s="30">
        <v>1</v>
      </c>
      <c r="D22" s="30">
        <v>0</v>
      </c>
      <c r="E22" s="30">
        <f>C22*D22</f>
        <v>0</v>
      </c>
      <c r="F22" s="30">
        <v>0</v>
      </c>
      <c r="G22" s="30">
        <f>C22*F22</f>
        <v>0</v>
      </c>
      <c r="H22" s="30">
        <f>E22+G22</f>
        <v>0</v>
      </c>
      <c r="I22" s="24"/>
      <c r="J22" s="24"/>
    </row>
    <row r="23" spans="1:10" x14ac:dyDescent="0.25">
      <c r="A23" s="21" t="s">
        <v>78</v>
      </c>
      <c r="B23" s="22" t="s">
        <v>61</v>
      </c>
      <c r="C23" s="30">
        <v>1</v>
      </c>
      <c r="D23" s="30">
        <v>0</v>
      </c>
      <c r="E23" s="30">
        <f>C23*D23</f>
        <v>0</v>
      </c>
      <c r="F23" s="30">
        <v>0</v>
      </c>
      <c r="G23" s="30">
        <f>C23*F23</f>
        <v>0</v>
      </c>
      <c r="H23" s="30">
        <f>E23+G23</f>
        <v>0</v>
      </c>
      <c r="I23" s="24"/>
      <c r="J23" s="24"/>
    </row>
    <row r="24" spans="1:10" x14ac:dyDescent="0.25">
      <c r="A24" s="18" t="s">
        <v>79</v>
      </c>
      <c r="B24" s="5" t="s">
        <v>12</v>
      </c>
      <c r="C24" s="12"/>
      <c r="D24" s="12"/>
      <c r="E24" s="12">
        <f>SUM(E19:E23)</f>
        <v>0</v>
      </c>
      <c r="F24" s="12"/>
      <c r="G24" s="12">
        <f>SUM(G19:G23)</f>
        <v>0</v>
      </c>
      <c r="H24" s="12">
        <f>SUM(H19:H23)</f>
        <v>0</v>
      </c>
      <c r="I24" s="24"/>
      <c r="J24" s="24"/>
    </row>
    <row r="25" spans="1:10" x14ac:dyDescent="0.25">
      <c r="A25" s="27" t="s">
        <v>80</v>
      </c>
      <c r="B25" s="28" t="s">
        <v>12</v>
      </c>
      <c r="C25" s="29"/>
      <c r="D25" s="29"/>
      <c r="E25" s="29">
        <f>SUM(E3:E5,E7,E9:E15,E17,E19:E23)</f>
        <v>0</v>
      </c>
      <c r="F25" s="29"/>
      <c r="G25" s="29">
        <f>SUM(G3:G5,G7,G9:G15,G17,G19:G23)</f>
        <v>0</v>
      </c>
      <c r="H25" s="29">
        <f>SUM(H3:H5,H7,H9:H15,H17,H19:H23)</f>
        <v>0</v>
      </c>
      <c r="I25" s="24"/>
      <c r="J25" s="24"/>
    </row>
    <row r="26" spans="1:10" x14ac:dyDescent="0.25">
      <c r="A26" s="21" t="s">
        <v>12</v>
      </c>
      <c r="B26" s="22" t="s">
        <v>12</v>
      </c>
      <c r="C26" s="30"/>
      <c r="D26" s="30"/>
      <c r="E26" s="30"/>
      <c r="F26" s="30"/>
      <c r="G26" s="30"/>
      <c r="H26" s="30">
        <f>E26+G26</f>
        <v>0</v>
      </c>
      <c r="I26" s="24"/>
      <c r="J26" s="24"/>
    </row>
    <row r="27" spans="1:10" x14ac:dyDescent="0.25">
      <c r="A27" s="27" t="s">
        <v>81</v>
      </c>
      <c r="B27" s="28" t="s">
        <v>12</v>
      </c>
      <c r="C27" s="29"/>
      <c r="D27" s="29"/>
      <c r="E27" s="29"/>
      <c r="F27" s="29"/>
      <c r="G27" s="29"/>
      <c r="H27" s="29"/>
      <c r="I27" s="24"/>
      <c r="J27" s="24"/>
    </row>
    <row r="28" spans="1:10" x14ac:dyDescent="0.25">
      <c r="A28" s="18" t="s">
        <v>82</v>
      </c>
      <c r="B28" s="5" t="s">
        <v>12</v>
      </c>
      <c r="C28" s="12"/>
      <c r="D28" s="12"/>
      <c r="E28" s="12"/>
      <c r="F28" s="12"/>
      <c r="G28" s="12"/>
      <c r="H28" s="12"/>
      <c r="I28" s="24"/>
      <c r="J28" s="24"/>
    </row>
    <row r="29" spans="1:10" ht="45" x14ac:dyDescent="0.25">
      <c r="A29" s="19" t="s">
        <v>83</v>
      </c>
      <c r="B29" s="14" t="s">
        <v>12</v>
      </c>
      <c r="C29" s="15"/>
      <c r="D29" s="15"/>
      <c r="E29" s="15"/>
      <c r="F29" s="15"/>
      <c r="G29" s="15"/>
      <c r="H29" s="15">
        <f>E29+G29</f>
        <v>0</v>
      </c>
      <c r="I29" s="24"/>
      <c r="J29" s="24"/>
    </row>
    <row r="30" spans="1:10" ht="30" x14ac:dyDescent="0.25">
      <c r="A30" s="21" t="s">
        <v>84</v>
      </c>
      <c r="B30" s="22" t="s">
        <v>61</v>
      </c>
      <c r="C30" s="30">
        <v>51</v>
      </c>
      <c r="D30" s="30">
        <v>0</v>
      </c>
      <c r="E30" s="30">
        <f>C30*D30</f>
        <v>0</v>
      </c>
      <c r="F30" s="30">
        <v>0</v>
      </c>
      <c r="G30" s="30">
        <f>C30*F30</f>
        <v>0</v>
      </c>
      <c r="H30" s="30">
        <f>E30+G30</f>
        <v>0</v>
      </c>
      <c r="I30" s="24"/>
      <c r="J30" s="24"/>
    </row>
    <row r="31" spans="1:10" ht="45" x14ac:dyDescent="0.25">
      <c r="A31" s="19" t="s">
        <v>85</v>
      </c>
      <c r="B31" s="14" t="s">
        <v>12</v>
      </c>
      <c r="C31" s="15"/>
      <c r="D31" s="15"/>
      <c r="E31" s="15"/>
      <c r="F31" s="15"/>
      <c r="G31" s="15"/>
      <c r="H31" s="15"/>
      <c r="I31" s="24"/>
      <c r="J31" s="24"/>
    </row>
    <row r="32" spans="1:10" ht="30" x14ac:dyDescent="0.25">
      <c r="A32" s="21" t="s">
        <v>86</v>
      </c>
      <c r="B32" s="22" t="s">
        <v>61</v>
      </c>
      <c r="C32" s="30">
        <v>11</v>
      </c>
      <c r="D32" s="30">
        <v>0</v>
      </c>
      <c r="E32" s="30">
        <f>C32*D32</f>
        <v>0</v>
      </c>
      <c r="F32" s="30">
        <v>0</v>
      </c>
      <c r="G32" s="30">
        <f>C32*F32</f>
        <v>0</v>
      </c>
      <c r="H32" s="30">
        <f>E32+G32</f>
        <v>0</v>
      </c>
      <c r="I32" s="24"/>
      <c r="J32" s="24"/>
    </row>
    <row r="33" spans="1:10" ht="30" x14ac:dyDescent="0.25">
      <c r="A33" s="21" t="s">
        <v>87</v>
      </c>
      <c r="B33" s="22" t="s">
        <v>61</v>
      </c>
      <c r="C33" s="30">
        <v>5</v>
      </c>
      <c r="D33" s="30">
        <v>0</v>
      </c>
      <c r="E33" s="30">
        <f>C33*D33</f>
        <v>0</v>
      </c>
      <c r="F33" s="30">
        <v>0</v>
      </c>
      <c r="G33" s="30">
        <f>C33*F33</f>
        <v>0</v>
      </c>
      <c r="H33" s="30">
        <f>E33+G33</f>
        <v>0</v>
      </c>
      <c r="I33" s="24"/>
      <c r="J33" s="24"/>
    </row>
    <row r="34" spans="1:10" x14ac:dyDescent="0.25">
      <c r="A34" s="21" t="s">
        <v>88</v>
      </c>
      <c r="B34" s="22" t="s">
        <v>61</v>
      </c>
      <c r="C34" s="30">
        <v>2</v>
      </c>
      <c r="D34" s="30">
        <v>0</v>
      </c>
      <c r="E34" s="30">
        <f>C34*D34</f>
        <v>0</v>
      </c>
      <c r="F34" s="30">
        <v>0</v>
      </c>
      <c r="G34" s="30">
        <f>C34*F34</f>
        <v>0</v>
      </c>
      <c r="H34" s="30">
        <f>E34+G34</f>
        <v>0</v>
      </c>
      <c r="I34" s="24"/>
      <c r="J34" s="24"/>
    </row>
    <row r="35" spans="1:10" x14ac:dyDescent="0.25">
      <c r="A35" s="18" t="s">
        <v>89</v>
      </c>
      <c r="B35" s="5" t="s">
        <v>12</v>
      </c>
      <c r="C35" s="12"/>
      <c r="D35" s="12"/>
      <c r="E35" s="12">
        <f>SUM(E29:E34)</f>
        <v>0</v>
      </c>
      <c r="F35" s="12"/>
      <c r="G35" s="12">
        <f>SUM(G29:G34)</f>
        <v>0</v>
      </c>
      <c r="H35" s="12">
        <f>SUM(H29:H34)</f>
        <v>0</v>
      </c>
      <c r="I35" s="24"/>
      <c r="J35" s="24"/>
    </row>
    <row r="36" spans="1:10" x14ac:dyDescent="0.25">
      <c r="A36" s="21" t="s">
        <v>12</v>
      </c>
      <c r="B36" s="22" t="s">
        <v>12</v>
      </c>
      <c r="C36" s="30"/>
      <c r="D36" s="30"/>
      <c r="E36" s="30"/>
      <c r="F36" s="30"/>
      <c r="G36" s="30"/>
      <c r="H36" s="30">
        <f>E36+G36</f>
        <v>0</v>
      </c>
      <c r="I36" s="24"/>
      <c r="J36" s="24"/>
    </row>
    <row r="37" spans="1:10" x14ac:dyDescent="0.25">
      <c r="A37" s="18" t="s">
        <v>90</v>
      </c>
      <c r="B37" s="5" t="s">
        <v>12</v>
      </c>
      <c r="C37" s="12"/>
      <c r="D37" s="12"/>
      <c r="E37" s="12"/>
      <c r="F37" s="12"/>
      <c r="G37" s="12"/>
      <c r="H37" s="12"/>
      <c r="I37" s="24"/>
      <c r="J37" s="24"/>
    </row>
    <row r="38" spans="1:10" ht="30" x14ac:dyDescent="0.25">
      <c r="A38" s="19" t="s">
        <v>91</v>
      </c>
      <c r="B38" s="14" t="s">
        <v>12</v>
      </c>
      <c r="C38" s="15"/>
      <c r="D38" s="15"/>
      <c r="E38" s="15"/>
      <c r="F38" s="15"/>
      <c r="G38" s="15"/>
      <c r="H38" s="15"/>
      <c r="I38" s="24"/>
      <c r="J38" s="24"/>
    </row>
    <row r="39" spans="1:10" ht="30" x14ac:dyDescent="0.25">
      <c r="A39" s="21" t="s">
        <v>92</v>
      </c>
      <c r="B39" s="22" t="s">
        <v>61</v>
      </c>
      <c r="C39" s="30">
        <v>52</v>
      </c>
      <c r="D39" s="30">
        <v>0</v>
      </c>
      <c r="E39" s="30">
        <f>C39*D39</f>
        <v>0</v>
      </c>
      <c r="F39" s="30">
        <v>0</v>
      </c>
      <c r="G39" s="30">
        <f>C39*F39</f>
        <v>0</v>
      </c>
      <c r="H39" s="30">
        <f>E39+G39</f>
        <v>0</v>
      </c>
      <c r="I39" s="24"/>
      <c r="J39" s="24"/>
    </row>
    <row r="40" spans="1:10" ht="30" x14ac:dyDescent="0.25">
      <c r="A40" s="19" t="s">
        <v>93</v>
      </c>
      <c r="B40" s="14" t="s">
        <v>12</v>
      </c>
      <c r="C40" s="15"/>
      <c r="D40" s="15"/>
      <c r="E40" s="15"/>
      <c r="F40" s="15"/>
      <c r="G40" s="15"/>
      <c r="H40" s="15"/>
      <c r="I40" s="24"/>
      <c r="J40" s="24"/>
    </row>
    <row r="41" spans="1:10" x14ac:dyDescent="0.25">
      <c r="A41" s="21" t="s">
        <v>94</v>
      </c>
      <c r="B41" s="22" t="s">
        <v>61</v>
      </c>
      <c r="C41" s="30">
        <v>8</v>
      </c>
      <c r="D41" s="30">
        <v>0</v>
      </c>
      <c r="E41" s="30">
        <f>C41*D41</f>
        <v>0</v>
      </c>
      <c r="F41" s="30">
        <v>0</v>
      </c>
      <c r="G41" s="30">
        <f>C41*F41</f>
        <v>0</v>
      </c>
      <c r="H41" s="30">
        <f>E41+G41</f>
        <v>0</v>
      </c>
      <c r="I41" s="24"/>
      <c r="J41" s="24"/>
    </row>
    <row r="42" spans="1:10" x14ac:dyDescent="0.25">
      <c r="A42" s="19" t="s">
        <v>95</v>
      </c>
      <c r="B42" s="14" t="s">
        <v>12</v>
      </c>
      <c r="C42" s="15"/>
      <c r="D42" s="15"/>
      <c r="E42" s="15"/>
      <c r="F42" s="15"/>
      <c r="G42" s="15"/>
      <c r="H42" s="15"/>
      <c r="I42" s="24"/>
      <c r="J42" s="24"/>
    </row>
    <row r="43" spans="1:10" x14ac:dyDescent="0.25">
      <c r="A43" s="21" t="s">
        <v>96</v>
      </c>
      <c r="B43" s="22" t="s">
        <v>61</v>
      </c>
      <c r="C43" s="30">
        <v>160</v>
      </c>
      <c r="D43" s="30">
        <v>0</v>
      </c>
      <c r="E43" s="30">
        <f>C43*D43</f>
        <v>0</v>
      </c>
      <c r="F43" s="30">
        <v>0</v>
      </c>
      <c r="G43" s="30">
        <f>C43*F43</f>
        <v>0</v>
      </c>
      <c r="H43" s="30">
        <f>E43+G43</f>
        <v>0</v>
      </c>
      <c r="I43" s="24"/>
      <c r="J43" s="24"/>
    </row>
    <row r="44" spans="1:10" x14ac:dyDescent="0.25">
      <c r="A44" s="21" t="s">
        <v>97</v>
      </c>
      <c r="B44" s="22" t="s">
        <v>61</v>
      </c>
      <c r="C44" s="30">
        <v>112</v>
      </c>
      <c r="D44" s="30">
        <v>0</v>
      </c>
      <c r="E44" s="30">
        <f>C44*D44</f>
        <v>0</v>
      </c>
      <c r="F44" s="30">
        <v>0</v>
      </c>
      <c r="G44" s="30">
        <f>C44*F44</f>
        <v>0</v>
      </c>
      <c r="H44" s="30">
        <f>E44+G44</f>
        <v>0</v>
      </c>
      <c r="I44" s="24"/>
      <c r="J44" s="24"/>
    </row>
    <row r="45" spans="1:10" x14ac:dyDescent="0.25">
      <c r="A45" s="19" t="s">
        <v>98</v>
      </c>
      <c r="B45" s="14" t="s">
        <v>12</v>
      </c>
      <c r="C45" s="15"/>
      <c r="D45" s="15"/>
      <c r="E45" s="15"/>
      <c r="F45" s="15"/>
      <c r="G45" s="15"/>
      <c r="H45" s="15"/>
      <c r="I45" s="24"/>
      <c r="J45" s="24"/>
    </row>
    <row r="46" spans="1:10" x14ac:dyDescent="0.25">
      <c r="A46" s="21" t="s">
        <v>99</v>
      </c>
      <c r="B46" s="22" t="s">
        <v>100</v>
      </c>
      <c r="C46" s="30">
        <v>15</v>
      </c>
      <c r="D46" s="30">
        <v>0</v>
      </c>
      <c r="E46" s="30">
        <f>C46*D46</f>
        <v>0</v>
      </c>
      <c r="F46" s="30">
        <v>0</v>
      </c>
      <c r="G46" s="30">
        <f>C46*F46</f>
        <v>0</v>
      </c>
      <c r="H46" s="30">
        <f>E46+G46</f>
        <v>0</v>
      </c>
      <c r="I46" s="24"/>
      <c r="J46" s="24"/>
    </row>
    <row r="47" spans="1:10" x14ac:dyDescent="0.25">
      <c r="A47" s="21" t="s">
        <v>101</v>
      </c>
      <c r="B47" s="22" t="s">
        <v>100</v>
      </c>
      <c r="C47" s="30">
        <v>32</v>
      </c>
      <c r="D47" s="30">
        <v>0</v>
      </c>
      <c r="E47" s="30">
        <f>C47*D47</f>
        <v>0</v>
      </c>
      <c r="F47" s="30">
        <v>0</v>
      </c>
      <c r="G47" s="30">
        <f>C47*F47</f>
        <v>0</v>
      </c>
      <c r="H47" s="30">
        <f>E47+G47</f>
        <v>0</v>
      </c>
      <c r="I47" s="24"/>
      <c r="J47" s="24"/>
    </row>
    <row r="48" spans="1:10" ht="60" x14ac:dyDescent="0.25">
      <c r="A48" s="20" t="s">
        <v>102</v>
      </c>
      <c r="B48" s="14" t="s">
        <v>12</v>
      </c>
      <c r="C48" s="15"/>
      <c r="D48" s="15"/>
      <c r="E48" s="15"/>
      <c r="F48" s="15"/>
      <c r="G48" s="15"/>
      <c r="H48" s="15">
        <f>E48+G48</f>
        <v>0</v>
      </c>
      <c r="I48" s="24"/>
      <c r="J48" s="24"/>
    </row>
    <row r="49" spans="1:10" x14ac:dyDescent="0.25">
      <c r="A49" s="21" t="s">
        <v>103</v>
      </c>
      <c r="B49" s="22" t="s">
        <v>100</v>
      </c>
      <c r="C49" s="30">
        <v>65</v>
      </c>
      <c r="D49" s="30">
        <v>0</v>
      </c>
      <c r="E49" s="30">
        <f>C49*D49</f>
        <v>0</v>
      </c>
      <c r="F49" s="30">
        <v>0</v>
      </c>
      <c r="G49" s="30">
        <f>C49*F49</f>
        <v>0</v>
      </c>
      <c r="H49" s="30">
        <f>E49+G49</f>
        <v>0</v>
      </c>
      <c r="I49" s="24"/>
      <c r="J49" s="24"/>
    </row>
    <row r="50" spans="1:10" x14ac:dyDescent="0.25">
      <c r="A50" s="21" t="s">
        <v>104</v>
      </c>
      <c r="B50" s="22" t="s">
        <v>100</v>
      </c>
      <c r="C50" s="30">
        <v>65</v>
      </c>
      <c r="D50" s="30">
        <v>0</v>
      </c>
      <c r="E50" s="30">
        <f>C50*D50</f>
        <v>0</v>
      </c>
      <c r="F50" s="30">
        <v>0</v>
      </c>
      <c r="G50" s="30">
        <f>C50*F50</f>
        <v>0</v>
      </c>
      <c r="H50" s="30">
        <f>E50+G50</f>
        <v>0</v>
      </c>
      <c r="I50" s="24"/>
      <c r="J50" s="24"/>
    </row>
    <row r="51" spans="1:10" x14ac:dyDescent="0.25">
      <c r="A51" s="19" t="s">
        <v>105</v>
      </c>
      <c r="B51" s="14" t="s">
        <v>12</v>
      </c>
      <c r="C51" s="15"/>
      <c r="D51" s="15"/>
      <c r="E51" s="15"/>
      <c r="F51" s="15"/>
      <c r="G51" s="15"/>
      <c r="H51" s="15"/>
      <c r="I51" s="24"/>
      <c r="J51" s="24"/>
    </row>
    <row r="52" spans="1:10" x14ac:dyDescent="0.25">
      <c r="A52" s="21" t="s">
        <v>106</v>
      </c>
      <c r="B52" s="22" t="s">
        <v>61</v>
      </c>
      <c r="C52" s="30">
        <v>32</v>
      </c>
      <c r="D52" s="30">
        <v>0</v>
      </c>
      <c r="E52" s="30">
        <f>C52*D52</f>
        <v>0</v>
      </c>
      <c r="F52" s="30">
        <v>0</v>
      </c>
      <c r="G52" s="30">
        <f>C52*F52</f>
        <v>0</v>
      </c>
      <c r="H52" s="30">
        <f>E52+G52</f>
        <v>0</v>
      </c>
      <c r="I52" s="24"/>
      <c r="J52" s="24"/>
    </row>
    <row r="53" spans="1:10" x14ac:dyDescent="0.25">
      <c r="A53" s="19" t="s">
        <v>107</v>
      </c>
      <c r="B53" s="14" t="s">
        <v>12</v>
      </c>
      <c r="C53" s="15"/>
      <c r="D53" s="15"/>
      <c r="E53" s="15"/>
      <c r="F53" s="15"/>
      <c r="G53" s="15"/>
      <c r="H53" s="15"/>
      <c r="I53" s="24"/>
      <c r="J53" s="24"/>
    </row>
    <row r="54" spans="1:10" x14ac:dyDescent="0.25">
      <c r="A54" s="21" t="s">
        <v>108</v>
      </c>
      <c r="B54" s="22" t="s">
        <v>61</v>
      </c>
      <c r="C54" s="30">
        <v>2</v>
      </c>
      <c r="D54" s="30">
        <v>0</v>
      </c>
      <c r="E54" s="30">
        <f>C54*D54</f>
        <v>0</v>
      </c>
      <c r="F54" s="30">
        <v>0</v>
      </c>
      <c r="G54" s="30">
        <f>C54*F54</f>
        <v>0</v>
      </c>
      <c r="H54" s="30">
        <f>E54+G54</f>
        <v>0</v>
      </c>
      <c r="I54" s="24"/>
      <c r="J54" s="24"/>
    </row>
    <row r="55" spans="1:10" x14ac:dyDescent="0.25">
      <c r="A55" s="19" t="s">
        <v>109</v>
      </c>
      <c r="B55" s="14" t="s">
        <v>12</v>
      </c>
      <c r="C55" s="15"/>
      <c r="D55" s="15"/>
      <c r="E55" s="15"/>
      <c r="F55" s="15"/>
      <c r="G55" s="15"/>
      <c r="H55" s="15"/>
      <c r="I55" s="24"/>
      <c r="J55" s="24"/>
    </row>
    <row r="56" spans="1:10" x14ac:dyDescent="0.25">
      <c r="A56" s="21" t="s">
        <v>110</v>
      </c>
      <c r="B56" s="22" t="s">
        <v>100</v>
      </c>
      <c r="C56" s="30">
        <v>276</v>
      </c>
      <c r="D56" s="30">
        <v>0</v>
      </c>
      <c r="E56" s="30">
        <f>C56*D56</f>
        <v>0</v>
      </c>
      <c r="F56" s="30">
        <v>0</v>
      </c>
      <c r="G56" s="30">
        <f>C56*F56</f>
        <v>0</v>
      </c>
      <c r="H56" s="30">
        <f>E56+G56</f>
        <v>0</v>
      </c>
      <c r="I56" s="24"/>
      <c r="J56" s="24"/>
    </row>
    <row r="57" spans="1:10" x14ac:dyDescent="0.25">
      <c r="A57" s="21" t="s">
        <v>111</v>
      </c>
      <c r="B57" s="22" t="s">
        <v>100</v>
      </c>
      <c r="C57" s="30">
        <v>102</v>
      </c>
      <c r="D57" s="30">
        <v>0</v>
      </c>
      <c r="E57" s="30">
        <f>C57*D57</f>
        <v>0</v>
      </c>
      <c r="F57" s="30">
        <v>0</v>
      </c>
      <c r="G57" s="30">
        <f>C57*F57</f>
        <v>0</v>
      </c>
      <c r="H57" s="30">
        <f>E57+G57</f>
        <v>0</v>
      </c>
      <c r="I57" s="24"/>
      <c r="J57" s="24"/>
    </row>
    <row r="58" spans="1:10" x14ac:dyDescent="0.25">
      <c r="A58" s="21" t="s">
        <v>112</v>
      </c>
      <c r="B58" s="22" t="s">
        <v>100</v>
      </c>
      <c r="C58" s="30">
        <v>291</v>
      </c>
      <c r="D58" s="30">
        <v>0</v>
      </c>
      <c r="E58" s="30">
        <f>C58*D58</f>
        <v>0</v>
      </c>
      <c r="F58" s="30">
        <v>0</v>
      </c>
      <c r="G58" s="30">
        <f>C58*F58</f>
        <v>0</v>
      </c>
      <c r="H58" s="30">
        <f>E58+G58</f>
        <v>0</v>
      </c>
      <c r="I58" s="24"/>
      <c r="J58" s="24"/>
    </row>
    <row r="59" spans="1:10" ht="30" x14ac:dyDescent="0.25">
      <c r="A59" s="19" t="s">
        <v>113</v>
      </c>
      <c r="B59" s="14" t="s">
        <v>12</v>
      </c>
      <c r="C59" s="15"/>
      <c r="D59" s="15"/>
      <c r="E59" s="15"/>
      <c r="F59" s="15"/>
      <c r="G59" s="15"/>
      <c r="H59" s="15"/>
      <c r="I59" s="24"/>
      <c r="J59" s="24"/>
    </row>
    <row r="60" spans="1:10" x14ac:dyDescent="0.25">
      <c r="A60" s="21" t="s">
        <v>114</v>
      </c>
      <c r="B60" s="22" t="s">
        <v>100</v>
      </c>
      <c r="C60" s="30">
        <v>235</v>
      </c>
      <c r="D60" s="30">
        <v>0</v>
      </c>
      <c r="E60" s="30">
        <f>C60*D60</f>
        <v>0</v>
      </c>
      <c r="F60" s="30">
        <v>0</v>
      </c>
      <c r="G60" s="30">
        <f>C60*F60</f>
        <v>0</v>
      </c>
      <c r="H60" s="30">
        <f>E60+G60</f>
        <v>0</v>
      </c>
      <c r="I60" s="24"/>
      <c r="J60" s="24"/>
    </row>
    <row r="61" spans="1:10" x14ac:dyDescent="0.25">
      <c r="A61" s="21" t="s">
        <v>115</v>
      </c>
      <c r="B61" s="22" t="s">
        <v>100</v>
      </c>
      <c r="C61" s="30">
        <v>75</v>
      </c>
      <c r="D61" s="30">
        <v>0</v>
      </c>
      <c r="E61" s="30">
        <f>C61*D61</f>
        <v>0</v>
      </c>
      <c r="F61" s="30">
        <v>0</v>
      </c>
      <c r="G61" s="30">
        <f>C61*F61</f>
        <v>0</v>
      </c>
      <c r="H61" s="30">
        <f>E61+G61</f>
        <v>0</v>
      </c>
      <c r="I61" s="24"/>
      <c r="J61" s="24"/>
    </row>
    <row r="62" spans="1:10" x14ac:dyDescent="0.25">
      <c r="A62" s="19" t="s">
        <v>116</v>
      </c>
      <c r="B62" s="14" t="s">
        <v>12</v>
      </c>
      <c r="C62" s="15"/>
      <c r="D62" s="15"/>
      <c r="E62" s="15"/>
      <c r="F62" s="15"/>
      <c r="G62" s="15"/>
      <c r="H62" s="15"/>
      <c r="I62" s="24"/>
      <c r="J62" s="24"/>
    </row>
    <row r="63" spans="1:10" x14ac:dyDescent="0.25">
      <c r="A63" s="21" t="s">
        <v>117</v>
      </c>
      <c r="B63" s="22" t="s">
        <v>100</v>
      </c>
      <c r="C63" s="30">
        <v>69</v>
      </c>
      <c r="D63" s="30">
        <v>0</v>
      </c>
      <c r="E63" s="30">
        <f>C63*D63</f>
        <v>0</v>
      </c>
      <c r="F63" s="30">
        <v>0</v>
      </c>
      <c r="G63" s="30">
        <f>C63*F63</f>
        <v>0</v>
      </c>
      <c r="H63" s="30">
        <f>E63+G63</f>
        <v>0</v>
      </c>
      <c r="I63" s="24"/>
      <c r="J63" s="24"/>
    </row>
    <row r="64" spans="1:10" x14ac:dyDescent="0.25">
      <c r="A64" s="19" t="s">
        <v>118</v>
      </c>
      <c r="B64" s="14" t="s">
        <v>12</v>
      </c>
      <c r="C64" s="15"/>
      <c r="D64" s="15"/>
      <c r="E64" s="15"/>
      <c r="F64" s="15"/>
      <c r="G64" s="15"/>
      <c r="H64" s="15"/>
      <c r="I64" s="24"/>
      <c r="J64" s="24"/>
    </row>
    <row r="65" spans="1:10" x14ac:dyDescent="0.25">
      <c r="A65" s="21" t="s">
        <v>119</v>
      </c>
      <c r="B65" s="22" t="s">
        <v>100</v>
      </c>
      <c r="C65" s="30">
        <v>24</v>
      </c>
      <c r="D65" s="30">
        <v>0</v>
      </c>
      <c r="E65" s="30">
        <f>C65*D65</f>
        <v>0</v>
      </c>
      <c r="F65" s="30">
        <v>0</v>
      </c>
      <c r="G65" s="30">
        <f>C65*F65</f>
        <v>0</v>
      </c>
      <c r="H65" s="30">
        <f>E65+G65</f>
        <v>0</v>
      </c>
      <c r="I65" s="24"/>
      <c r="J65" s="24"/>
    </row>
    <row r="66" spans="1:10" x14ac:dyDescent="0.25">
      <c r="A66" s="21" t="s">
        <v>120</v>
      </c>
      <c r="B66" s="22" t="s">
        <v>100</v>
      </c>
      <c r="C66" s="30">
        <v>16</v>
      </c>
      <c r="D66" s="30">
        <v>0</v>
      </c>
      <c r="E66" s="30">
        <f>C66*D66</f>
        <v>0</v>
      </c>
      <c r="F66" s="30">
        <v>0</v>
      </c>
      <c r="G66" s="30">
        <f>C66*F66</f>
        <v>0</v>
      </c>
      <c r="H66" s="30">
        <f>E66+G66</f>
        <v>0</v>
      </c>
      <c r="I66" s="24"/>
      <c r="J66" s="24"/>
    </row>
    <row r="67" spans="1:10" x14ac:dyDescent="0.25">
      <c r="A67" s="19" t="s">
        <v>121</v>
      </c>
      <c r="B67" s="14" t="s">
        <v>12</v>
      </c>
      <c r="C67" s="15"/>
      <c r="D67" s="15"/>
      <c r="E67" s="15"/>
      <c r="F67" s="15"/>
      <c r="G67" s="15"/>
      <c r="H67" s="15"/>
      <c r="I67" s="24"/>
      <c r="J67" s="24"/>
    </row>
    <row r="68" spans="1:10" x14ac:dyDescent="0.25">
      <c r="A68" s="19" t="s">
        <v>122</v>
      </c>
      <c r="B68" s="14" t="s">
        <v>12</v>
      </c>
      <c r="C68" s="15"/>
      <c r="D68" s="15"/>
      <c r="E68" s="15"/>
      <c r="F68" s="15"/>
      <c r="G68" s="15"/>
      <c r="H68" s="15"/>
      <c r="I68" s="24"/>
      <c r="J68" s="24"/>
    </row>
    <row r="69" spans="1:10" x14ac:dyDescent="0.25">
      <c r="A69" s="19" t="s">
        <v>123</v>
      </c>
      <c r="B69" s="14" t="s">
        <v>12</v>
      </c>
      <c r="C69" s="15"/>
      <c r="D69" s="15"/>
      <c r="E69" s="15"/>
      <c r="F69" s="15"/>
      <c r="G69" s="15"/>
      <c r="H69" s="15"/>
      <c r="I69" s="24"/>
      <c r="J69" s="24"/>
    </row>
    <row r="70" spans="1:10" x14ac:dyDescent="0.25">
      <c r="A70" s="21" t="s">
        <v>124</v>
      </c>
      <c r="B70" s="22" t="s">
        <v>61</v>
      </c>
      <c r="C70" s="30">
        <v>61</v>
      </c>
      <c r="D70" s="30">
        <v>0</v>
      </c>
      <c r="E70" s="30">
        <f>C70*D70</f>
        <v>0</v>
      </c>
      <c r="F70" s="30">
        <v>0</v>
      </c>
      <c r="G70" s="30">
        <f>C70*F70</f>
        <v>0</v>
      </c>
      <c r="H70" s="30">
        <f>E70+G70</f>
        <v>0</v>
      </c>
      <c r="I70" s="24"/>
      <c r="J70" s="24"/>
    </row>
    <row r="71" spans="1:10" x14ac:dyDescent="0.25">
      <c r="A71" s="21" t="s">
        <v>125</v>
      </c>
      <c r="B71" s="22" t="s">
        <v>61</v>
      </c>
      <c r="C71" s="30">
        <v>102</v>
      </c>
      <c r="D71" s="30">
        <v>0</v>
      </c>
      <c r="E71" s="30">
        <f>C71*D71</f>
        <v>0</v>
      </c>
      <c r="F71" s="30">
        <v>0</v>
      </c>
      <c r="G71" s="30">
        <f>C71*F71</f>
        <v>0</v>
      </c>
      <c r="H71" s="30">
        <f>E71+G71</f>
        <v>0</v>
      </c>
      <c r="I71" s="24"/>
      <c r="J71" s="24"/>
    </row>
    <row r="72" spans="1:10" x14ac:dyDescent="0.25">
      <c r="A72" s="19" t="s">
        <v>126</v>
      </c>
      <c r="B72" s="14" t="s">
        <v>12</v>
      </c>
      <c r="C72" s="15"/>
      <c r="D72" s="15"/>
      <c r="E72" s="15"/>
      <c r="F72" s="15"/>
      <c r="G72" s="15"/>
      <c r="H72" s="15"/>
      <c r="I72" s="24"/>
      <c r="J72" s="24"/>
    </row>
    <row r="73" spans="1:10" x14ac:dyDescent="0.25">
      <c r="A73" s="21" t="s">
        <v>127</v>
      </c>
      <c r="B73" s="22" t="s">
        <v>61</v>
      </c>
      <c r="C73" s="30">
        <v>26</v>
      </c>
      <c r="D73" s="30">
        <v>0</v>
      </c>
      <c r="E73" s="30">
        <f>C73*D73</f>
        <v>0</v>
      </c>
      <c r="F73" s="30">
        <v>0</v>
      </c>
      <c r="G73" s="30">
        <f>C73*F73</f>
        <v>0</v>
      </c>
      <c r="H73" s="30">
        <f>E73+G73</f>
        <v>0</v>
      </c>
      <c r="I73" s="24"/>
      <c r="J73" s="24"/>
    </row>
    <row r="74" spans="1:10" x14ac:dyDescent="0.25">
      <c r="A74" s="19" t="s">
        <v>128</v>
      </c>
      <c r="B74" s="14" t="s">
        <v>12</v>
      </c>
      <c r="C74" s="15"/>
      <c r="D74" s="15"/>
      <c r="E74" s="15"/>
      <c r="F74" s="15"/>
      <c r="G74" s="15"/>
      <c r="H74" s="15"/>
      <c r="I74" s="24"/>
      <c r="J74" s="24"/>
    </row>
    <row r="75" spans="1:10" ht="30" x14ac:dyDescent="0.25">
      <c r="A75" s="21" t="s">
        <v>129</v>
      </c>
      <c r="B75" s="22" t="s">
        <v>61</v>
      </c>
      <c r="C75" s="30">
        <v>1</v>
      </c>
      <c r="D75" s="30">
        <v>0</v>
      </c>
      <c r="E75" s="30">
        <f>C75*D75</f>
        <v>0</v>
      </c>
      <c r="F75" s="30">
        <v>0</v>
      </c>
      <c r="G75" s="30">
        <f>C75*F75</f>
        <v>0</v>
      </c>
      <c r="H75" s="30">
        <f>E75+G75</f>
        <v>0</v>
      </c>
      <c r="I75" s="24"/>
      <c r="J75" s="24"/>
    </row>
    <row r="76" spans="1:10" ht="30" x14ac:dyDescent="0.25">
      <c r="A76" s="21" t="s">
        <v>130</v>
      </c>
      <c r="B76" s="22" t="s">
        <v>61</v>
      </c>
      <c r="C76" s="30">
        <v>1</v>
      </c>
      <c r="D76" s="30">
        <v>0</v>
      </c>
      <c r="E76" s="30">
        <f>C76*D76</f>
        <v>0</v>
      </c>
      <c r="F76" s="30">
        <v>0</v>
      </c>
      <c r="G76" s="30">
        <f>C76*F76</f>
        <v>0</v>
      </c>
      <c r="H76" s="30">
        <f>E76+G76</f>
        <v>0</v>
      </c>
      <c r="I76" s="24"/>
      <c r="J76" s="24"/>
    </row>
    <row r="77" spans="1:10" x14ac:dyDescent="0.25">
      <c r="A77" s="19" t="s">
        <v>131</v>
      </c>
      <c r="B77" s="14" t="s">
        <v>12</v>
      </c>
      <c r="C77" s="15"/>
      <c r="D77" s="15"/>
      <c r="E77" s="15"/>
      <c r="F77" s="15"/>
      <c r="G77" s="15"/>
      <c r="H77" s="15"/>
      <c r="I77" s="24"/>
      <c r="J77" s="24"/>
    </row>
    <row r="78" spans="1:10" x14ac:dyDescent="0.25">
      <c r="A78" s="21" t="s">
        <v>132</v>
      </c>
      <c r="B78" s="22" t="s">
        <v>61</v>
      </c>
      <c r="C78" s="30">
        <v>1</v>
      </c>
      <c r="D78" s="30">
        <v>0</v>
      </c>
      <c r="E78" s="30">
        <f>C78*D78</f>
        <v>0</v>
      </c>
      <c r="F78" s="30">
        <v>0</v>
      </c>
      <c r="G78" s="30">
        <f>C78*F78</f>
        <v>0</v>
      </c>
      <c r="H78" s="30">
        <f>E78+G78</f>
        <v>0</v>
      </c>
      <c r="I78" s="24"/>
      <c r="J78" s="24"/>
    </row>
    <row r="79" spans="1:10" x14ac:dyDescent="0.25">
      <c r="A79" s="19" t="s">
        <v>133</v>
      </c>
      <c r="B79" s="14" t="s">
        <v>12</v>
      </c>
      <c r="C79" s="15"/>
      <c r="D79" s="15"/>
      <c r="E79" s="15"/>
      <c r="F79" s="15"/>
      <c r="G79" s="15"/>
      <c r="H79" s="15"/>
      <c r="I79" s="24"/>
      <c r="J79" s="24"/>
    </row>
    <row r="80" spans="1:10" x14ac:dyDescent="0.25">
      <c r="A80" s="21" t="s">
        <v>134</v>
      </c>
      <c r="B80" s="22" t="s">
        <v>135</v>
      </c>
      <c r="C80" s="30">
        <v>1</v>
      </c>
      <c r="D80" s="30">
        <v>0</v>
      </c>
      <c r="E80" s="30">
        <f>C80*D80</f>
        <v>0</v>
      </c>
      <c r="F80" s="30">
        <v>0</v>
      </c>
      <c r="G80" s="30">
        <f>C80*F80</f>
        <v>0</v>
      </c>
      <c r="H80" s="30">
        <f>E80+G80</f>
        <v>0</v>
      </c>
      <c r="I80" s="24"/>
      <c r="J80" s="24"/>
    </row>
    <row r="81" spans="1:10" ht="45" x14ac:dyDescent="0.25">
      <c r="A81" s="21" t="s">
        <v>136</v>
      </c>
      <c r="B81" s="22" t="s">
        <v>135</v>
      </c>
      <c r="C81" s="30">
        <v>1</v>
      </c>
      <c r="D81" s="30">
        <v>0</v>
      </c>
      <c r="E81" s="30">
        <f>C81*D81</f>
        <v>0</v>
      </c>
      <c r="F81" s="30">
        <v>0</v>
      </c>
      <c r="G81" s="30">
        <f>C81*F81</f>
        <v>0</v>
      </c>
      <c r="H81" s="30">
        <f>E81+G81</f>
        <v>0</v>
      </c>
      <c r="I81" s="24"/>
      <c r="J81" s="24"/>
    </row>
    <row r="82" spans="1:10" ht="30" x14ac:dyDescent="0.25">
      <c r="A82" s="21" t="s">
        <v>137</v>
      </c>
      <c r="B82" s="22" t="s">
        <v>135</v>
      </c>
      <c r="C82" s="30">
        <v>1</v>
      </c>
      <c r="D82" s="30">
        <v>0</v>
      </c>
      <c r="E82" s="30">
        <f>C82*D82</f>
        <v>0</v>
      </c>
      <c r="F82" s="30">
        <v>0</v>
      </c>
      <c r="G82" s="30">
        <f>C82*F82</f>
        <v>0</v>
      </c>
      <c r="H82" s="30">
        <f>E82+G82</f>
        <v>0</v>
      </c>
      <c r="I82" s="24"/>
      <c r="J82" s="24"/>
    </row>
    <row r="83" spans="1:10" x14ac:dyDescent="0.25">
      <c r="A83" s="19" t="s">
        <v>138</v>
      </c>
      <c r="B83" s="14" t="s">
        <v>12</v>
      </c>
      <c r="C83" s="15"/>
      <c r="D83" s="15"/>
      <c r="E83" s="15"/>
      <c r="F83" s="15"/>
      <c r="G83" s="15"/>
      <c r="H83" s="15"/>
      <c r="I83" s="24"/>
      <c r="J83" s="24"/>
    </row>
    <row r="84" spans="1:10" x14ac:dyDescent="0.25">
      <c r="A84" s="21" t="s">
        <v>139</v>
      </c>
      <c r="B84" s="22" t="s">
        <v>140</v>
      </c>
      <c r="C84" s="30">
        <v>40</v>
      </c>
      <c r="D84" s="30">
        <v>0</v>
      </c>
      <c r="E84" s="30">
        <f>C84*D84</f>
        <v>0</v>
      </c>
      <c r="F84" s="30">
        <v>0</v>
      </c>
      <c r="G84" s="30">
        <f>C84*F84</f>
        <v>0</v>
      </c>
      <c r="H84" s="30">
        <f>E84+G84</f>
        <v>0</v>
      </c>
      <c r="I84" s="24"/>
      <c r="J84" s="24"/>
    </row>
    <row r="85" spans="1:10" x14ac:dyDescent="0.25">
      <c r="A85" s="21" t="s">
        <v>141</v>
      </c>
      <c r="B85" s="22" t="s">
        <v>140</v>
      </c>
      <c r="C85" s="30">
        <v>18</v>
      </c>
      <c r="D85" s="30">
        <v>0</v>
      </c>
      <c r="E85" s="30">
        <f>C85*D85</f>
        <v>0</v>
      </c>
      <c r="F85" s="30">
        <v>0</v>
      </c>
      <c r="G85" s="30">
        <f>C85*F85</f>
        <v>0</v>
      </c>
      <c r="H85" s="30">
        <f>E85+G85</f>
        <v>0</v>
      </c>
      <c r="I85" s="24"/>
      <c r="J85" s="24"/>
    </row>
    <row r="86" spans="1:10" x14ac:dyDescent="0.25">
      <c r="A86" s="21" t="s">
        <v>142</v>
      </c>
      <c r="B86" s="22" t="s">
        <v>140</v>
      </c>
      <c r="C86" s="30">
        <v>8</v>
      </c>
      <c r="D86" s="30">
        <v>0</v>
      </c>
      <c r="E86" s="30">
        <f>C86*D86</f>
        <v>0</v>
      </c>
      <c r="F86" s="30">
        <v>0</v>
      </c>
      <c r="G86" s="30">
        <f>C86*F86</f>
        <v>0</v>
      </c>
      <c r="H86" s="30">
        <f>E86+G86</f>
        <v>0</v>
      </c>
      <c r="I86" s="24"/>
      <c r="J86" s="24"/>
    </row>
    <row r="87" spans="1:10" x14ac:dyDescent="0.25">
      <c r="A87" s="21" t="s">
        <v>143</v>
      </c>
      <c r="B87" s="22" t="s">
        <v>140</v>
      </c>
      <c r="C87" s="30">
        <v>8</v>
      </c>
      <c r="D87" s="30">
        <v>0</v>
      </c>
      <c r="E87" s="30">
        <f>C87*D87</f>
        <v>0</v>
      </c>
      <c r="F87" s="30">
        <v>0</v>
      </c>
      <c r="G87" s="30">
        <f>C87*F87</f>
        <v>0</v>
      </c>
      <c r="H87" s="30">
        <f>E87+G87</f>
        <v>0</v>
      </c>
      <c r="I87" s="24"/>
      <c r="J87" s="24"/>
    </row>
    <row r="88" spans="1:10" x14ac:dyDescent="0.25">
      <c r="A88" s="21" t="s">
        <v>144</v>
      </c>
      <c r="B88" s="22" t="s">
        <v>140</v>
      </c>
      <c r="C88" s="30">
        <v>40</v>
      </c>
      <c r="D88" s="30">
        <v>0</v>
      </c>
      <c r="E88" s="30">
        <f>C88*D88</f>
        <v>0</v>
      </c>
      <c r="F88" s="30">
        <v>0</v>
      </c>
      <c r="G88" s="30">
        <f>C88*F88</f>
        <v>0</v>
      </c>
      <c r="H88" s="30">
        <f>E88+G88</f>
        <v>0</v>
      </c>
      <c r="I88" s="24"/>
      <c r="J88" s="24"/>
    </row>
    <row r="89" spans="1:10" x14ac:dyDescent="0.25">
      <c r="A89" s="19" t="s">
        <v>145</v>
      </c>
      <c r="B89" s="14" t="s">
        <v>12</v>
      </c>
      <c r="C89" s="15"/>
      <c r="D89" s="15"/>
      <c r="E89" s="15"/>
      <c r="F89" s="15"/>
      <c r="G89" s="15"/>
      <c r="H89" s="15"/>
      <c r="I89" s="24"/>
      <c r="J89" s="24"/>
    </row>
    <row r="90" spans="1:10" x14ac:dyDescent="0.25">
      <c r="A90" s="19" t="s">
        <v>146</v>
      </c>
      <c r="B90" s="14" t="s">
        <v>12</v>
      </c>
      <c r="C90" s="15"/>
      <c r="D90" s="15"/>
      <c r="E90" s="15"/>
      <c r="F90" s="15"/>
      <c r="G90" s="15"/>
      <c r="H90" s="15"/>
      <c r="I90" s="24"/>
      <c r="J90" s="24"/>
    </row>
    <row r="91" spans="1:10" x14ac:dyDescent="0.25">
      <c r="A91" s="21" t="s">
        <v>147</v>
      </c>
      <c r="B91" s="22" t="s">
        <v>140</v>
      </c>
      <c r="C91" s="30">
        <v>20</v>
      </c>
      <c r="D91" s="30">
        <v>0</v>
      </c>
      <c r="E91" s="30">
        <f>C91*D91</f>
        <v>0</v>
      </c>
      <c r="F91" s="30">
        <v>0</v>
      </c>
      <c r="G91" s="30">
        <f>C91*F91</f>
        <v>0</v>
      </c>
      <c r="H91" s="30">
        <f>E91+G91</f>
        <v>0</v>
      </c>
      <c r="I91" s="24"/>
      <c r="J91" s="24"/>
    </row>
    <row r="92" spans="1:10" x14ac:dyDescent="0.25">
      <c r="A92" s="21" t="s">
        <v>148</v>
      </c>
      <c r="B92" s="22" t="s">
        <v>140</v>
      </c>
      <c r="C92" s="30">
        <v>8</v>
      </c>
      <c r="D92" s="30">
        <v>0</v>
      </c>
      <c r="E92" s="30">
        <f>C92*D92</f>
        <v>0</v>
      </c>
      <c r="F92" s="30">
        <v>0</v>
      </c>
      <c r="G92" s="30">
        <f>C92*F92</f>
        <v>0</v>
      </c>
      <c r="H92" s="30">
        <f>E92+G92</f>
        <v>0</v>
      </c>
      <c r="I92" s="24"/>
      <c r="J92" s="24"/>
    </row>
    <row r="93" spans="1:10" x14ac:dyDescent="0.25">
      <c r="A93" s="19" t="s">
        <v>149</v>
      </c>
      <c r="B93" s="14" t="s">
        <v>12</v>
      </c>
      <c r="C93" s="15"/>
      <c r="D93" s="15"/>
      <c r="E93" s="15"/>
      <c r="F93" s="15"/>
      <c r="G93" s="15"/>
      <c r="H93" s="15"/>
      <c r="I93" s="24"/>
      <c r="J93" s="24"/>
    </row>
    <row r="94" spans="1:10" x14ac:dyDescent="0.25">
      <c r="A94" s="21" t="s">
        <v>150</v>
      </c>
      <c r="B94" s="22" t="s">
        <v>140</v>
      </c>
      <c r="C94" s="30">
        <v>30</v>
      </c>
      <c r="D94" s="30">
        <v>0</v>
      </c>
      <c r="E94" s="30">
        <f>C94*D94</f>
        <v>0</v>
      </c>
      <c r="F94" s="30">
        <v>0</v>
      </c>
      <c r="G94" s="30">
        <f>C94*F94</f>
        <v>0</v>
      </c>
      <c r="H94" s="30">
        <f>E94+G94</f>
        <v>0</v>
      </c>
      <c r="I94" s="24"/>
      <c r="J94" s="24"/>
    </row>
    <row r="95" spans="1:10" ht="30" x14ac:dyDescent="0.25">
      <c r="A95" s="21" t="s">
        <v>151</v>
      </c>
      <c r="B95" s="22" t="s">
        <v>135</v>
      </c>
      <c r="C95" s="30">
        <v>1</v>
      </c>
      <c r="D95" s="30">
        <v>0</v>
      </c>
      <c r="E95" s="30">
        <f>C95*D95</f>
        <v>0</v>
      </c>
      <c r="F95" s="30">
        <v>0</v>
      </c>
      <c r="G95" s="30">
        <f>C95*F95</f>
        <v>0</v>
      </c>
      <c r="H95" s="30">
        <f>E95+G95</f>
        <v>0</v>
      </c>
      <c r="I95" s="24"/>
      <c r="J95" s="24"/>
    </row>
    <row r="96" spans="1:10" ht="30" x14ac:dyDescent="0.25">
      <c r="A96" s="21" t="s">
        <v>152</v>
      </c>
      <c r="B96" s="22" t="s">
        <v>153</v>
      </c>
      <c r="C96" s="30">
        <v>0.7</v>
      </c>
      <c r="D96" s="30">
        <v>0</v>
      </c>
      <c r="E96" s="30">
        <f>C96*D96</f>
        <v>0</v>
      </c>
      <c r="F96" s="30">
        <v>0</v>
      </c>
      <c r="G96" s="30">
        <f>C96*F96</f>
        <v>0</v>
      </c>
      <c r="H96" s="30">
        <f>E96+G96</f>
        <v>0</v>
      </c>
      <c r="I96" s="24"/>
      <c r="J96" s="24"/>
    </row>
    <row r="97" spans="1:10" x14ac:dyDescent="0.25">
      <c r="A97" s="18" t="s">
        <v>154</v>
      </c>
      <c r="B97" s="5" t="s">
        <v>12</v>
      </c>
      <c r="C97" s="12"/>
      <c r="D97" s="12"/>
      <c r="E97" s="12">
        <f>SUM(E38:E96)</f>
        <v>0</v>
      </c>
      <c r="F97" s="12"/>
      <c r="G97" s="12">
        <f>SUM(G38:G96)</f>
        <v>0</v>
      </c>
      <c r="H97" s="12">
        <f>SUM(H38:H96)</f>
        <v>0</v>
      </c>
      <c r="I97" s="24"/>
      <c r="J97" s="24"/>
    </row>
    <row r="98" spans="1:10" x14ac:dyDescent="0.25">
      <c r="A98" s="21" t="s">
        <v>155</v>
      </c>
      <c r="B98" s="22" t="s">
        <v>12</v>
      </c>
      <c r="C98" s="30"/>
      <c r="D98" s="30"/>
      <c r="E98" s="30"/>
      <c r="F98" s="30"/>
      <c r="G98" s="30"/>
      <c r="H98" s="30">
        <f>E98+G98</f>
        <v>0</v>
      </c>
      <c r="I98" s="24"/>
      <c r="J98" s="24"/>
    </row>
    <row r="99" spans="1:10" x14ac:dyDescent="0.25">
      <c r="A99" s="27" t="s">
        <v>156</v>
      </c>
      <c r="B99" s="28" t="s">
        <v>12</v>
      </c>
      <c r="C99" s="29"/>
      <c r="D99" s="29"/>
      <c r="E99" s="29">
        <f>SUM(E28:E34,E36,E38:E96,E98:E98)</f>
        <v>0</v>
      </c>
      <c r="F99" s="29"/>
      <c r="G99" s="29">
        <f>SUM(G28:G34,G36,G38:G96,G98:G98)</f>
        <v>0</v>
      </c>
      <c r="H99" s="29">
        <f>SUM(H28:H34,H36,H38:H96,H98:H98)</f>
        <v>0</v>
      </c>
      <c r="I99" s="24"/>
      <c r="J99" s="24"/>
    </row>
    <row r="100" spans="1:10" x14ac:dyDescent="0.25">
      <c r="A100" s="21" t="s">
        <v>12</v>
      </c>
      <c r="B100" s="22" t="s">
        <v>12</v>
      </c>
      <c r="C100" s="30"/>
      <c r="D100" s="30"/>
      <c r="E100" s="30"/>
      <c r="F100" s="30"/>
      <c r="G100" s="30"/>
      <c r="H100" s="30">
        <f>E100+G100</f>
        <v>0</v>
      </c>
      <c r="I100" s="24"/>
      <c r="J100" s="24"/>
    </row>
    <row r="101" spans="1:10" x14ac:dyDescent="0.25">
      <c r="A101" s="21" t="s">
        <v>12</v>
      </c>
      <c r="B101" s="22" t="s">
        <v>12</v>
      </c>
      <c r="C101" s="30"/>
      <c r="D101" s="30"/>
      <c r="E101" s="30"/>
      <c r="F101" s="30"/>
      <c r="G101" s="30"/>
      <c r="H101" s="30">
        <f>E101+G101</f>
        <v>0</v>
      </c>
      <c r="I101" s="24"/>
      <c r="J101" s="24"/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scale="87" firstPageNumber="3" fitToHeight="4" orientation="landscape" useFirstPageNumber="1" r:id="rId1"/>
  <headerFooter>
    <oddHeader>&amp;CVýměna osvětlení společenského sálu KD Petřvald
Silnoproudá elektrotechnika - 1.etapa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Parametry</vt:lpstr>
      <vt:lpstr>Rekapitulace</vt:lpstr>
      <vt:lpstr>Rozpočet</vt:lpstr>
      <vt:lpstr>Parametry!Oblast_tisku</vt:lpstr>
      <vt:lpstr>Rekapitulace!Oblast_tisku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</dc:creator>
  <cp:lastModifiedBy>Polková Lucie</cp:lastModifiedBy>
  <cp:lastPrinted>2017-12-18T12:53:29Z</cp:lastPrinted>
  <dcterms:created xsi:type="dcterms:W3CDTF">2017-12-18T12:35:51Z</dcterms:created>
  <dcterms:modified xsi:type="dcterms:W3CDTF">2018-11-29T09:21:43Z</dcterms:modified>
</cp:coreProperties>
</file>