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Chodník" sheetId="2" r:id="rId2"/>
    <sheet name="SO 301 - Dešťová kanalizace" sheetId="3" r:id="rId3"/>
    <sheet name="VON - Vedlejší a ostatn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Chodník'!$C$88:$K$311</definedName>
    <definedName name="_xlnm.Print_Area" localSheetId="1">'SO 101 - Chodník'!$C$4:$J$39,'SO 101 - Chodník'!$C$45:$J$70,'SO 101 - Chodník'!$C$76:$K$311</definedName>
    <definedName name="_xlnm._FilterDatabase" localSheetId="2" hidden="1">'SO 301 - Dešťová kanalizace'!$C$84:$K$181</definedName>
    <definedName name="_xlnm.Print_Area" localSheetId="2">'SO 301 - Dešťová kanalizace'!$C$4:$J$39,'SO 301 - Dešťová kanalizace'!$C$45:$J$66,'SO 301 - Dešťová kanalizace'!$C$72:$K$181</definedName>
    <definedName name="_xlnm._FilterDatabase" localSheetId="3" hidden="1">'VON - Vedlejší a ostatní ...'!$C$79:$K$91</definedName>
    <definedName name="_xlnm.Print_Area" localSheetId="3">'VON - Vedlejší a ostatní ...'!$C$4:$J$39,'VON - Vedlejší a ostatní ...'!$C$45:$J$61,'VON - Vedlejší a ostatní ...'!$C$67:$K$91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Chodník'!$88:$88</definedName>
    <definedName name="_xlnm.Print_Titles" localSheetId="2">'SO 301 - Dešťová kanalizace'!$84:$84</definedName>
    <definedName name="_xlnm.Print_Titles" localSheetId="3">'VON - Vedlejší a ostatní ...'!$79:$79</definedName>
  </definedNames>
  <calcPr fullCalcOnLoad="1"/>
</workbook>
</file>

<file path=xl/sharedStrings.xml><?xml version="1.0" encoding="utf-8"?>
<sst xmlns="http://schemas.openxmlformats.org/spreadsheetml/2006/main" count="4215" uniqueCount="1019">
  <si>
    <t>Export Komplet</t>
  </si>
  <si>
    <t>VZ</t>
  </si>
  <si>
    <t>2.0</t>
  </si>
  <si>
    <t>ZAMOK</t>
  </si>
  <si>
    <t>False</t>
  </si>
  <si>
    <t>{ce3cbbfd-65c1-45ef-9c7f-5c306bf9902a}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</si>
  <si>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</si>
  <si>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</si>
  <si>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</si>
  <si>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</si>
  <si>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</si>
  <si>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</si>
  <si>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</si>
  <si>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</si>
  <si>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</si>
  <si>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</si>
  <si>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</si>
  <si>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Chodník podél místní komunikace ul. Bužkovská v Petřvaldu</t>
  </si>
  <si>
    <t>KSO:</t>
  </si>
  <si>
    <t/>
  </si>
  <si>
    <t>CC-CZ:</t>
  </si>
  <si>
    <t>Místo:</t>
  </si>
  <si>
    <t>Petřvald</t>
  </si>
  <si>
    <t>Datum:</t>
  </si>
  <si>
    <t>28. 7. 2023</t>
  </si>
  <si>
    <t>Zadavatel:</t>
  </si>
  <si>
    <t>IČ:</t>
  </si>
  <si>
    <t>00297593</t>
  </si>
  <si>
    <t>Město Petřvald</t>
  </si>
  <si>
    <t>DIČ:</t>
  </si>
  <si>
    <t>CZ00297593</t>
  </si>
  <si>
    <t>Uchazeč:</t>
  </si>
  <si>
    <t>Vyplň údaj</t>
  </si>
  <si>
    <t>Projektant:</t>
  </si>
  <si>
    <t xml:space="preserve"> </t>
  </si>
  <si>
    <t>True</t>
  </si>
  <si>
    <t>Zpracovatel:</t>
  </si>
  <si>
    <t>25900056</t>
  </si>
  <si>
    <t>PROINK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</si>
  <si>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</si>
  <si>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</si>
  <si>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</si>
  <si>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</si>
  <si>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</si>
  <si>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</si>
  <si>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</si>
  <si>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</si>
  <si>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</si>
  <si>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</si>
  <si>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</si>
  <si>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</si>
  <si>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</si>
  <si>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</si>
  <si>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</si>
  <si>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</si>
  <si>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</si>
  <si>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</si>
  <si>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</si>
  <si>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</si>
  <si>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</si>
  <si>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</si>
  <si>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</si>
  <si>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</si>
  <si>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</si>
  <si>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</si>
  <si>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</si>
  <si>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</si>
  <si>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</si>
  <si>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</si>
  <si>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</si>
  <si>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</si>
  <si>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</si>
  <si>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</si>
  <si>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</si>
  <si>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</si>
  <si>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</si>
  <si>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</si>
  <si>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</si>
  <si>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</si>
  <si>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</si>
  <si>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</si>
  <si>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</si>
  <si>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</si>
  <si>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</si>
  <si>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</si>
  <si>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{5d081227-18a7-4c0a-a9b3-19d7ea2d311a}</t>
  </si>
  <si>
    <t>822 29 31</t>
  </si>
  <si>
    <t>2</t>
  </si>
  <si>
    <t>SO 301</t>
  </si>
  <si>
    <t>Dešťová kanalizace</t>
  </si>
  <si>
    <t>{9f7351ca-c3a0-48fd-a301-5892a960a6f0}</t>
  </si>
  <si>
    <t>827 21 11</t>
  </si>
  <si>
    <t>VON</t>
  </si>
  <si>
    <t>Vedlejší a ostatní náklady</t>
  </si>
  <si>
    <t>OST</t>
  </si>
  <si>
    <t>{7db7b48d-56d9-4281-9cc4-7f6d885af600}</t>
  </si>
  <si>
    <t>KRYCÍ LIST SOUPISU PRACÍ</t>
  </si>
  <si>
    <t>Objekt:</t>
  </si>
  <si>
    <t>SO 101 - Chodník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</si>
  <si>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</si>
  <si>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</si>
  <si>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</si>
  <si>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</si>
  <si>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</si>
  <si>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</si>
  <si>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</si>
  <si>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</si>
  <si>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17 - Výměna podloží tl. 200 mm</t>
  </si>
  <si>
    <t xml:space="preserve">      18 - Zemní práce - povrchové úpravy terénu</t>
  </si>
  <si>
    <t xml:space="preserve">      5 - Komunikace pozemní</t>
  </si>
  <si>
    <t xml:space="preserve">      89 - Ostatní konstrukce</t>
  </si>
  <si>
    <t xml:space="preserve">  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</si>
  <si>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</si>
  <si>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</si>
  <si>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</si>
  <si>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</si>
  <si>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</si>
  <si>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</si>
  <si>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</si>
  <si>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</si>
  <si>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</si>
  <si>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</si>
  <si>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</si>
  <si>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</si>
  <si>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</si>
  <si>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</si>
  <si>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</si>
  <si>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</si>
  <si>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</si>
  <si>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</si>
  <si>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</si>
  <si>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</si>
  <si>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</si>
  <si>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</si>
  <si>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nebo podkladu hloubky přes 50 do 100 mm</t>
  </si>
  <si>
    <t>m</t>
  </si>
  <si>
    <t>CS ÚRS 2023 02</t>
  </si>
  <si>
    <t>4</t>
  </si>
  <si>
    <t>3</t>
  </si>
  <si>
    <t>-1061984208</t>
  </si>
  <si>
    <t>Online PSC</t>
  </si>
  <si>
    <t>https://podminky.urs.cz/item/CS_URS_2023_02/919735112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</si>
  <si>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</si>
  <si>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</si>
  <si>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m2</t>
  </si>
  <si>
    <t>520002395</t>
  </si>
  <si>
    <t>https://podminky.urs.cz/item/CS_URS_2023_02/113107242</t>
  </si>
  <si>
    <t>VV</t>
  </si>
  <si>
    <t>378+97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</si>
  <si>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</si>
  <si>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</si>
  <si>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1095866232</t>
  </si>
  <si>
    <t>https://podminky.urs.cz/item/CS_URS_2023_02/113107223</t>
  </si>
  <si>
    <t>7+1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</si>
  <si>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</si>
  <si>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</si>
  <si>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1964894354</t>
  </si>
  <si>
    <t>https://podminky.urs.cz/item/CS_URS_2023_02/113106123</t>
  </si>
  <si>
    <t>5</t>
  </si>
  <si>
    <t>113106126</t>
  </si>
  <si>
    <t>Rozebrání dlažeb komunikací pro pěší s přemístěním hmot na skládku na vzdálenost do 3 m nebo s naložením na dopravní prostředek s ložem z kameniva nebo živice a s jakoukoliv výplní spár ručně z vegetační dlažby plastové</t>
  </si>
  <si>
    <t>863760113</t>
  </si>
  <si>
    <t>https://podminky.urs.cz/item/CS_URS_2023_02/113106126</t>
  </si>
  <si>
    <t>6</t>
  </si>
  <si>
    <t>184818242</t>
  </si>
  <si>
    <t>Ochrana kmene bedněním před poškozením stavebním provozem zřízení včetně odstranění výšky bednění přes 2 do 3 m průměru kmene přes 300 do 500 mm</t>
  </si>
  <si>
    <t>kus</t>
  </si>
  <si>
    <t>2070368516</t>
  </si>
  <si>
    <t>https://podminky.urs.cz/item/CS_URS_2023_02/184818242</t>
  </si>
  <si>
    <t>7</t>
  </si>
  <si>
    <t>919726122</t>
  </si>
  <si>
    <t>Geotextilie netkaná pro ochranu, separaci nebo filtraci měrná hmotnost přes 200 do 300 g/m2</t>
  </si>
  <si>
    <t>1799993736</t>
  </si>
  <si>
    <t>https://podminky.urs.cz/item/CS_URS_2023_02/919726122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</si>
  <si>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</si>
  <si>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</si>
  <si>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</si>
  <si>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-1176919468</t>
  </si>
  <si>
    <t>https://podminky.urs.cz/item/CS_URS_2023_02/113202111</t>
  </si>
  <si>
    <t>9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</si>
  <si>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</si>
  <si>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</si>
  <si>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-954944068</t>
  </si>
  <si>
    <t>https://podminky.urs.cz/item/CS_URS_2023_02/966008221</t>
  </si>
  <si>
    <t>10</t>
  </si>
  <si>
    <t>890211811</t>
  </si>
  <si>
    <t>Bourání šachet a jímek ručně velikosti obestavěného prostoru do 1,5 m3 z prostého betonu</t>
  </si>
  <si>
    <t>m3</t>
  </si>
  <si>
    <t>-204396187</t>
  </si>
  <si>
    <t>https://podminky.urs.cz/item/CS_URS_2023_02/890211811</t>
  </si>
  <si>
    <t>899103211</t>
  </si>
  <si>
    <t>Demontáž poklopů litinových a ocelových včetně rámů, hmotnosti jednotlivě přes 100 do 150 Kg</t>
  </si>
  <si>
    <t>1258279821</t>
  </si>
  <si>
    <t>https://podminky.urs.cz/item/CS_URS_2023_02/899103211</t>
  </si>
  <si>
    <t>12</t>
  </si>
  <si>
    <t>112101101</t>
  </si>
  <si>
    <t>Odstranění stromů s odřezáním kmene a s odvětvením listnatých, průměru kmene přes 100 do 300 mm</t>
  </si>
  <si>
    <t>-1934268961</t>
  </si>
  <si>
    <t>https://podminky.urs.cz/item/CS_URS_2023_02/112101101</t>
  </si>
  <si>
    <t>13</t>
  </si>
  <si>
    <t>184806112</t>
  </si>
  <si>
    <t>Řez stromů, keřů nebo růží průklestem stromů netrnitých, o průměru koruny přes 2 do 4 m</t>
  </si>
  <si>
    <t>-1241472770</t>
  </si>
  <si>
    <t>https://podminky.urs.cz/item/CS_URS_2023_02/184806112</t>
  </si>
  <si>
    <t>P</t>
  </si>
  <si>
    <t>Poznámka k položce:
V blízkosti výustního objektu</t>
  </si>
  <si>
    <t>14</t>
  </si>
  <si>
    <t>112251221</t>
  </si>
  <si>
    <t>Odstranění pařezu odfrézováním nebo odvrtáním hloubky přes 200 do 500 mm v rovině nebo na svahu do 1:5</t>
  </si>
  <si>
    <t>-2010647189</t>
  </si>
  <si>
    <t>https://podminky.urs.cz/item/CS_URS_2023_02/112251221</t>
  </si>
  <si>
    <t>162201401</t>
  </si>
  <si>
    <t>Vodorovné přemístění větví, kmenů nebo pařezů s naložením, složením a dopravou do 1000 m větví stromů listnatých, průměru kmene přes 100 do 300 mm</t>
  </si>
  <si>
    <t>-1841440494</t>
  </si>
  <si>
    <t>https://podminky.urs.cz/item/CS_URS_2023_02/162201401</t>
  </si>
  <si>
    <t>16</t>
  </si>
  <si>
    <t>162201411</t>
  </si>
  <si>
    <t>Vodorovné přemístění větví, kmenů nebo pařezů s naložením, složením a dopravou do 1000 m kmenů stromů listnatých, průměru přes 100 do 300 mm</t>
  </si>
  <si>
    <t>1369671732</t>
  </si>
  <si>
    <t>https://podminky.urs.cz/item/CS_URS_2023_02/162201411</t>
  </si>
  <si>
    <t>17</t>
  </si>
  <si>
    <t>162201421</t>
  </si>
  <si>
    <t>Vodorovné přemístění větví, kmenů nebo pařezů s naložením, složením a dopravou do 1000 m pařezů kmenů, průměru přes 100 do 300 mm</t>
  </si>
  <si>
    <t>-80567016</t>
  </si>
  <si>
    <t>https://podminky.urs.cz/item/CS_URS_2023_02/162201421</t>
  </si>
  <si>
    <t>18</t>
  </si>
  <si>
    <t>997221551</t>
  </si>
  <si>
    <t>Vodorovná doprava suti bez naložení, ale se složením a s hrubým urovnáním ze sypkých materiálů, na vzdálenost do 1 km</t>
  </si>
  <si>
    <t>t</t>
  </si>
  <si>
    <t>-2044402539</t>
  </si>
  <si>
    <t>https://podminky.urs.cz/item/CS_URS_2023_02/997221551</t>
  </si>
  <si>
    <t>19</t>
  </si>
  <si>
    <t>997221559</t>
  </si>
  <si>
    <t>Vodorovná doprava suti bez naložení, ale se složením a s hrubým urovnáním Příplatek k ceně za každý další i započatý 1 km přes 1 km</t>
  </si>
  <si>
    <t>-1783732372</t>
  </si>
  <si>
    <t>https://podminky.urs.cz/item/CS_URS_2023_02/997221559</t>
  </si>
  <si>
    <t>120,235*9</t>
  </si>
  <si>
    <t>20</t>
  </si>
  <si>
    <t>997221861</t>
  </si>
  <si>
    <t>Poplatek za uložení stavebního odpadu na recyklační skládce (skládkovné) z prostého betonu zatříděného do Katalogu odpadů pod kódem 17 01 01</t>
  </si>
  <si>
    <t>-85317774</t>
  </si>
  <si>
    <t>https://podminky.urs.cz/item/CS_URS_2023_02/997221861</t>
  </si>
  <si>
    <t>997221873</t>
  </si>
  <si>
    <t>Poplatek za uložení stavebního odpadu na recyklační skládce (skládkovné) zeminy a kamení zatříděného do Katalogu odpadů pod kódem 17 05 04</t>
  </si>
  <si>
    <t>-482269619</t>
  </si>
  <si>
    <t>https://podminky.urs.cz/item/CS_URS_2023_02/997221873</t>
  </si>
  <si>
    <t>22</t>
  </si>
  <si>
    <t>997221875</t>
  </si>
  <si>
    <t>Poplatek za uložení stavebního odpadu na recyklační skládce (skládkovné) asfaltového bez obsahu dehtu zatříděného do Katalogu odpadů pod kódem 17 03 02</t>
  </si>
  <si>
    <t>-1229659179</t>
  </si>
  <si>
    <t>https://podminky.urs.cz/item/CS_URS_2023_02/997221875</t>
  </si>
  <si>
    <t>Zemní práce - hloubené vykopávky</t>
  </si>
  <si>
    <t>23</t>
  </si>
  <si>
    <t>121151113</t>
  </si>
  <si>
    <t>Sejmutí ornice strojně při souvislé ploše přes 100 do 500 m2, tl. vrstvy do 200 mm</t>
  </si>
  <si>
    <t>1583164166</t>
  </si>
  <si>
    <t>https://podminky.urs.cz/item/CS_URS_2023_02/121151113</t>
  </si>
  <si>
    <t>Poznámka k položce:
ponecháno pro zatravnění</t>
  </si>
  <si>
    <t>24</t>
  </si>
  <si>
    <t>122211101</t>
  </si>
  <si>
    <t>Odkopávky a prokopávky ručně zapažené i nezapažené v hornině třídy těžitelnosti I skupiny 3</t>
  </si>
  <si>
    <t>-124135681</t>
  </si>
  <si>
    <t>https://podminky.urs.cz/item/CS_URS_2023_02/122211101</t>
  </si>
  <si>
    <t>25</t>
  </si>
  <si>
    <t>122251102</t>
  </si>
  <si>
    <t>Odkopávky a prokopávky nezapažené strojně v hornině třídy těžitelnosti I skupiny 3 přes 20 do 50 m3</t>
  </si>
  <si>
    <t>1803695409</t>
  </si>
  <si>
    <t>https://podminky.urs.cz/item/CS_URS_2023_02/122251102</t>
  </si>
  <si>
    <t>26</t>
  </si>
  <si>
    <t>132212131</t>
  </si>
  <si>
    <t>Hloubení nezapažených rýh šířky do 800 mm ručně s urovnáním dna do předepsaného profilu a spádu v hornině třídy těžitelnosti I skupiny 3 soudržných</t>
  </si>
  <si>
    <t>196739483</t>
  </si>
  <si>
    <t>https://podminky.urs.cz/item/CS_URS_2023_02/132212131</t>
  </si>
  <si>
    <t>0,6*0,4*81</t>
  </si>
  <si>
    <t>27</t>
  </si>
  <si>
    <t>132254201</t>
  </si>
  <si>
    <t>Hloubení zapažených rýh šířky přes 800 do 2 000 mm strojně s urovnáním dna do předepsaného profilu a spádu v hornině třídy těžitelnosti I skupiny 3 do 20 m3</t>
  </si>
  <si>
    <t>1364676922</t>
  </si>
  <si>
    <t>https://podminky.urs.cz/item/CS_URS_2023_02/132254201</t>
  </si>
  <si>
    <t>Poznámka k položce:
přípojky</t>
  </si>
  <si>
    <t>1*1,3*33,5</t>
  </si>
  <si>
    <t>28</t>
  </si>
  <si>
    <t>133251101</t>
  </si>
  <si>
    <t>Hloubení nezapažených šachet strojně v hornině třídy těžitelnosti I skupiny 3 do 20 m3</t>
  </si>
  <si>
    <t>-18101837</t>
  </si>
  <si>
    <t>https://podminky.urs.cz/item/CS_URS_2023_02/133251101</t>
  </si>
  <si>
    <t>1,8*6</t>
  </si>
  <si>
    <t>29</t>
  </si>
  <si>
    <t>151101201</t>
  </si>
  <si>
    <t>Zřízení pažení stěn výkopu bez rozepření nebo vzepření příložné, hloubky do 4 m</t>
  </si>
  <si>
    <t>1984218856</t>
  </si>
  <si>
    <t>https://podminky.urs.cz/item/CS_URS_2023_02/151101201</t>
  </si>
  <si>
    <t>2*1,3*33,5</t>
  </si>
  <si>
    <t>30</t>
  </si>
  <si>
    <t>151101211</t>
  </si>
  <si>
    <t>Odstranění pažení stěn výkopu bez rozepření nebo vzepření s uložením pažin na vzdálenost do 3 m od okraje výkopu příložné, hloubky do 4 m</t>
  </si>
  <si>
    <t>1914797832</t>
  </si>
  <si>
    <t>https://podminky.urs.cz/item/CS_URS_2023_02/151101211</t>
  </si>
  <si>
    <t>31</t>
  </si>
  <si>
    <t>174151101</t>
  </si>
  <si>
    <t>Zásyp sypaninou z jakékoliv horniny strojně s uložením výkopku ve vrstvách se zhutněním jam, šachet, rýh nebo kolem objektů v těchto vykopávkách</t>
  </si>
  <si>
    <t>-1948034159</t>
  </si>
  <si>
    <t>https://podminky.urs.cz/item/CS_URS_2023_02/174151101</t>
  </si>
  <si>
    <t>0,5*0,4*81</t>
  </si>
  <si>
    <t>1*0,85*33,5</t>
  </si>
  <si>
    <t>Součet</t>
  </si>
  <si>
    <t>32</t>
  </si>
  <si>
    <t>M</t>
  </si>
  <si>
    <t>58344197</t>
  </si>
  <si>
    <t>štěrkodrť frakce 0/63</t>
  </si>
  <si>
    <t>-1360513964</t>
  </si>
  <si>
    <t>33</t>
  </si>
  <si>
    <t>58331200</t>
  </si>
  <si>
    <t>štěrkopísek netříděný</t>
  </si>
  <si>
    <t>1942179574</t>
  </si>
  <si>
    <t>34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</si>
  <si>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</si>
  <si>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</si>
  <si>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-442169344</t>
  </si>
  <si>
    <t>https://podminky.urs.cz/item/CS_URS_2023_02/175151101</t>
  </si>
  <si>
    <t>35</t>
  </si>
  <si>
    <t>58337310</t>
  </si>
  <si>
    <t>štěrkopísek frakce 0/4</t>
  </si>
  <si>
    <t>-2032293428</t>
  </si>
  <si>
    <t>36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</si>
  <si>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</si>
  <si>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</si>
  <si>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371930605</t>
  </si>
  <si>
    <t>https://podminky.urs.cz/item/CS_URS_2023_02/162751117</t>
  </si>
  <si>
    <t>Poznámka k položce:
ornice ponechána pro zatravnění</t>
  </si>
  <si>
    <t>(504-279)*0,15+14+59+19,44+43,55+10,8-16,2</t>
  </si>
  <si>
    <t>37</t>
  </si>
  <si>
    <t>171251201</t>
  </si>
  <si>
    <t>Uložení sypaniny na skládky nebo meziskládky bez hutnění s upravením uložené sypaniny do předepsaného tvaru</t>
  </si>
  <si>
    <t>-1751981934</t>
  </si>
  <si>
    <t>https://podminky.urs.cz/item/CS_URS_2023_02/171251201</t>
  </si>
  <si>
    <t>38</t>
  </si>
  <si>
    <t>171201231</t>
  </si>
  <si>
    <t>1059769363</t>
  </si>
  <si>
    <t>https://podminky.urs.cz/item/CS_URS_2023_02/171201231</t>
  </si>
  <si>
    <t>164,34*1,6</t>
  </si>
  <si>
    <t>39</t>
  </si>
  <si>
    <t>181951112</t>
  </si>
  <si>
    <t>Úprava pláně vyrovnáním výškových rozdílů strojně v hornině třídy těžitelnosti I, skupiny 1 až 3 se zhutněním</t>
  </si>
  <si>
    <t>-1854006558</t>
  </si>
  <si>
    <t>https://podminky.urs.cz/item/CS_URS_2023_02/181951112</t>
  </si>
  <si>
    <t>344+35+6+19+46+451</t>
  </si>
  <si>
    <t>40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</si>
  <si>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</si>
  <si>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</si>
  <si>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1808558641</t>
  </si>
  <si>
    <t>https://podminky.urs.cz/item/CS_URS_2023_02/119001421</t>
  </si>
  <si>
    <t>41</t>
  </si>
  <si>
    <t>043154000</t>
  </si>
  <si>
    <t>Zkoušky hutnicí</t>
  </si>
  <si>
    <t>…</t>
  </si>
  <si>
    <t>1024</t>
  </si>
  <si>
    <t>-979255625</t>
  </si>
  <si>
    <t>https://podminky.urs.cz/item/CS_URS_2023_02/043154000</t>
  </si>
  <si>
    <t>Výměna podloží tl. 200 mm</t>
  </si>
  <si>
    <t>42</t>
  </si>
  <si>
    <t>-1887387661</t>
  </si>
  <si>
    <t>43</t>
  </si>
  <si>
    <t>122251104.1</t>
  </si>
  <si>
    <t>Odkopávky a prokopávky nezapažené strojně v hornině třídy těžitelnosti I skupiny 3 přes 100 do 500 m3</t>
  </si>
  <si>
    <t>-734505041</t>
  </si>
  <si>
    <t>https://podminky.urs.cz/item/CS_URS_2023_02/122251104.1</t>
  </si>
  <si>
    <t>44</t>
  </si>
  <si>
    <t>1805404580</t>
  </si>
  <si>
    <t>90</t>
  </si>
  <si>
    <t>45</t>
  </si>
  <si>
    <t>171251201.1</t>
  </si>
  <si>
    <t>411051330</t>
  </si>
  <si>
    <t>https://podminky.urs.cz/item/CS_URS_2023_02/171251201.1</t>
  </si>
  <si>
    <t>46</t>
  </si>
  <si>
    <t>-2045428482</t>
  </si>
  <si>
    <t>90*1,6</t>
  </si>
  <si>
    <t>47</t>
  </si>
  <si>
    <t>564961315</t>
  </si>
  <si>
    <t>Podklad nebo podsyp z betonového recyklátu s rozprostřením a zhutněním plochy přes 100 m2, po zhutnění tl. 200 mm</t>
  </si>
  <si>
    <t>-429047028</t>
  </si>
  <si>
    <t>https://podminky.urs.cz/item/CS_URS_2023_02/564961315</t>
  </si>
  <si>
    <t>Poznámka k položce:
fr. 0-93</t>
  </si>
  <si>
    <t>344+35+6+19+46</t>
  </si>
  <si>
    <t>48</t>
  </si>
  <si>
    <t>919726122.1</t>
  </si>
  <si>
    <t>1324171813</t>
  </si>
  <si>
    <t>https://podminky.urs.cz/item/CS_URS_2023_02/919726122.1</t>
  </si>
  <si>
    <t>49</t>
  </si>
  <si>
    <t>-67055422</t>
  </si>
  <si>
    <t>Zemní práce - povrchové úpravy terénu</t>
  </si>
  <si>
    <t>50</t>
  </si>
  <si>
    <t>181411131</t>
  </si>
  <si>
    <t>Založení trávníku na půdě předem připravené plochy do 1000 m2 výsevem včetně utažení parkového v rovině nebo na svahu do 1:5</t>
  </si>
  <si>
    <t>-857402261</t>
  </si>
  <si>
    <t>https://podminky.urs.cz/item/CS_URS_2023_02/181411131</t>
  </si>
  <si>
    <t>Poznámka k položce:
vč. dodávky osiva a hnojení</t>
  </si>
  <si>
    <t>51</t>
  </si>
  <si>
    <t>182303111</t>
  </si>
  <si>
    <t>Doplnění zeminy nebo substrátu na travnatých plochách tloušťky do 50 mm v rovině nebo na svahu do 1:5</t>
  </si>
  <si>
    <t>-743828201</t>
  </si>
  <si>
    <t>https://podminky.urs.cz/item/CS_URS_2023_02/182303111</t>
  </si>
  <si>
    <t>279*3</t>
  </si>
  <si>
    <t>52</t>
  </si>
  <si>
    <t>184802111</t>
  </si>
  <si>
    <t>Chemické odplevelení půdy před založením kultury, trávníku nebo zpevněných ploch o výměře jednotlivě přes 20 m2 v rovině nebo na svahu do 1:5 postřikem na široko</t>
  </si>
  <si>
    <t>CS ÚRS 2021 01</t>
  </si>
  <si>
    <t>-1031522454</t>
  </si>
  <si>
    <t>https://podminky.urs.cz/item/CS_URS_2021_01/184802111</t>
  </si>
  <si>
    <t>Komunikace pozemní</t>
  </si>
  <si>
    <t>53</t>
  </si>
  <si>
    <t>564851111</t>
  </si>
  <si>
    <t>Podklad ze štěrkodrti ŠD s rozprostřením a zhutněním plochy přes 100 m2, po zhutnění tl. 150 mm</t>
  </si>
  <si>
    <t>-1358490038</t>
  </si>
  <si>
    <t>https://podminky.urs.cz/item/CS_URS_2023_02/564851111</t>
  </si>
  <si>
    <t>344+6</t>
  </si>
  <si>
    <t>54</t>
  </si>
  <si>
    <t>564871111</t>
  </si>
  <si>
    <t>Podklad ze štěrkodrti ŠD s rozprostřením a zhutněním plochy přes 100 m2, po zhutnění tl. 250 mm</t>
  </si>
  <si>
    <t>228484417</t>
  </si>
  <si>
    <t>https://podminky.urs.cz/item/CS_URS_2023_02/564871111</t>
  </si>
  <si>
    <t>35+19</t>
  </si>
  <si>
    <t>55</t>
  </si>
  <si>
    <t>564871113</t>
  </si>
  <si>
    <t>Podklad ze štěrkodrti ŠD s rozprostřením a zhutněním plochy přes 100 m2, po zhutnění tl. 270 mm</t>
  </si>
  <si>
    <t>-1959469559</t>
  </si>
  <si>
    <t>https://podminky.urs.cz/item/CS_URS_2023_02/564871113</t>
  </si>
  <si>
    <t>56</t>
  </si>
  <si>
    <t>577134121</t>
  </si>
  <si>
    <t>Asfaltový beton vrstva obrusná ACO 11 (ABS) s rozprostřením a se zhutněním z nemodifikovaného asfaltu v pruhu šířky přes 3 m tř. I, po zhutnění tl. 40 mm</t>
  </si>
  <si>
    <t>-1179715957</t>
  </si>
  <si>
    <t>https://podminky.urs.cz/item/CS_URS_2023_02/577134121</t>
  </si>
  <si>
    <t>57</t>
  </si>
  <si>
    <t>573211107</t>
  </si>
  <si>
    <t>Postřik spojovací PS bez posypu kamenivem z asfaltu silničního, v množství 0,30 kg/m2</t>
  </si>
  <si>
    <t>-703468840</t>
  </si>
  <si>
    <t>https://podminky.urs.cz/item/CS_URS_2023_02/573211107</t>
  </si>
  <si>
    <t>58</t>
  </si>
  <si>
    <t>565155121</t>
  </si>
  <si>
    <t>Asfaltový beton vrstva podkladní ACP 16 (obalované kamenivo střednězrnné - OKS) s rozprostřením a zhutněním v pruhu šířky přes 3 m, po zhutnění tl. 70 mm</t>
  </si>
  <si>
    <t>75906414</t>
  </si>
  <si>
    <t>https://podminky.urs.cz/item/CS_URS_2023_02/565155121</t>
  </si>
  <si>
    <t>59</t>
  </si>
  <si>
    <t>573111112</t>
  </si>
  <si>
    <t>Postřik infiltrační PI z asfaltu silničního s posypem kamenivem, v množství 1,00 kg/m2</t>
  </si>
  <si>
    <t>379084249</t>
  </si>
  <si>
    <t>https://podminky.urs.cz/item/CS_URS_2023_02/573111112</t>
  </si>
  <si>
    <t>60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</si>
  <si>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</si>
  <si>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</si>
  <si>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1874614965</t>
  </si>
  <si>
    <t>https://podminky.urs.cz/item/CS_URS_2023_02/596211113</t>
  </si>
  <si>
    <t>61</t>
  </si>
  <si>
    <t>59245018</t>
  </si>
  <si>
    <t>dlažba tvar obdélník betonová 200x100x60mm přírodní</t>
  </si>
  <si>
    <t>-2087995582</t>
  </si>
  <si>
    <t>62</t>
  </si>
  <si>
    <t>59245006</t>
  </si>
  <si>
    <t>dlažba tvar obdélník betonová pro nevidomé 200x100x60mm barevná</t>
  </si>
  <si>
    <t>-371049007</t>
  </si>
  <si>
    <t>63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</si>
  <si>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</si>
  <si>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</si>
  <si>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-910931242</t>
  </si>
  <si>
    <t>https://podminky.urs.cz/item/CS_URS_2023_02/596212211</t>
  </si>
  <si>
    <t>64</t>
  </si>
  <si>
    <t>59245020</t>
  </si>
  <si>
    <t>dlažba tvar obdélník betonová 200x100x80mm přírodní</t>
  </si>
  <si>
    <t>485821702</t>
  </si>
  <si>
    <t>65</t>
  </si>
  <si>
    <t>59245005</t>
  </si>
  <si>
    <t>dlažba tvar obdélník betonová 200x100x80mm barevná</t>
  </si>
  <si>
    <t>-918681706</t>
  </si>
  <si>
    <t>66</t>
  </si>
  <si>
    <t>593532111</t>
  </si>
  <si>
    <t>Kladení dlažby z plastových vegetačních tvárnic pozemních komunikací s vyrovnávací vrstvou z kameniva tl. do 20 mm a s vyplněním vegetačních otvorů se zámkem tl. přes 30 do 60 mm, pro plochy do 50 m2</t>
  </si>
  <si>
    <t>-1111923586</t>
  </si>
  <si>
    <t>https://podminky.urs.cz/item/CS_URS_2023_02/593532111</t>
  </si>
  <si>
    <t>67</t>
  </si>
  <si>
    <t>56245141</t>
  </si>
  <si>
    <t>dlažba zatravňovací recyklovaný PE nosnost 350t/m2 330x330x50mm</t>
  </si>
  <si>
    <t>492003345</t>
  </si>
  <si>
    <t>46,5346534653465*1,01 'Přepočtené koeficientem množství</t>
  </si>
  <si>
    <t>68</t>
  </si>
  <si>
    <t>58337401</t>
  </si>
  <si>
    <t>kamenivo dekorační (kačírek) frakce 8/16</t>
  </si>
  <si>
    <t>-478043671</t>
  </si>
  <si>
    <t>69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</si>
  <si>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</si>
  <si>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</si>
  <si>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-1396546033</t>
  </si>
  <si>
    <t>https://podminky.urs.cz/item/CS_URS_2023_02/919732221</t>
  </si>
  <si>
    <t>70</t>
  </si>
  <si>
    <t>-677479633</t>
  </si>
  <si>
    <t>71</t>
  </si>
  <si>
    <t>899431111</t>
  </si>
  <si>
    <t>Výšková úprava uličního vstupu nebo vpusti do 200 mm zvýšením krycího hrnce, šoupěte nebo hydrantu bez úpravy armatur</t>
  </si>
  <si>
    <t>-1193530295</t>
  </si>
  <si>
    <t>72</t>
  </si>
  <si>
    <t>899331111</t>
  </si>
  <si>
    <t>Výšková úprava uličního vstupu nebo vpusti do 200 mm zvýšením poklopu</t>
  </si>
  <si>
    <t>-1109227281</t>
  </si>
  <si>
    <t>73</t>
  </si>
  <si>
    <t>516942654</t>
  </si>
  <si>
    <t>89</t>
  </si>
  <si>
    <t>Ostatní konstrukce</t>
  </si>
  <si>
    <t>74</t>
  </si>
  <si>
    <t>871315221</t>
  </si>
  <si>
    <t>Kanalizační potrubí z tvrdého PVC v otevřeném výkopu ve sklonu do 20 %, hladkého plnostěnného jednovrstvého, tuhost třídy SN 8 DN 160</t>
  </si>
  <si>
    <t>1008709858</t>
  </si>
  <si>
    <t>https://podminky.urs.cz/item/CS_URS_2023_02/871315221</t>
  </si>
  <si>
    <t>75</t>
  </si>
  <si>
    <t>877315211</t>
  </si>
  <si>
    <t>Montáž tvarovek na kanalizačním plastovém potrubí z polypropylenu PP nebo tvrdého PVC hladkého plnostěnného kolen, víček nebo hrdlových uzávěrů DN 150</t>
  </si>
  <si>
    <t>598667778</t>
  </si>
  <si>
    <t>https://podminky.urs.cz/item/CS_URS_2023_02/877315211</t>
  </si>
  <si>
    <t>76</t>
  </si>
  <si>
    <t>28611362</t>
  </si>
  <si>
    <t>koleno kanalizační PVC KG 160x67°</t>
  </si>
  <si>
    <t>1802878639</t>
  </si>
  <si>
    <t>77</t>
  </si>
  <si>
    <t>28611363</t>
  </si>
  <si>
    <t>koleno kanalizační PVC KG 160x87°</t>
  </si>
  <si>
    <t>-538362599</t>
  </si>
  <si>
    <t>78</t>
  </si>
  <si>
    <t>899204112</t>
  </si>
  <si>
    <t>Osazení mříží litinových včetně rámů a košů na bahno pro třídu zatížení D400, E600</t>
  </si>
  <si>
    <t>-1950805007</t>
  </si>
  <si>
    <t>https://podminky.urs.cz/item/CS_URS_2023_02/899204112</t>
  </si>
  <si>
    <t>79</t>
  </si>
  <si>
    <t>dodávka-79</t>
  </si>
  <si>
    <t>Kalový koš velký</t>
  </si>
  <si>
    <t>-16165104</t>
  </si>
  <si>
    <t>80</t>
  </si>
  <si>
    <t>dodávka-80</t>
  </si>
  <si>
    <t>Plastová mříž D400 vč.rámu</t>
  </si>
  <si>
    <t>-2036553969</t>
  </si>
  <si>
    <t>81</t>
  </si>
  <si>
    <t>452112132</t>
  </si>
  <si>
    <t>Osazení betonových dílců prstenců nebo rámů pod poklopy a mříže, výšky přes 200 mm</t>
  </si>
  <si>
    <t>-1023951131</t>
  </si>
  <si>
    <t>https://podminky.urs.cz/item/CS_URS_2023_02/452112132</t>
  </si>
  <si>
    <t>82</t>
  </si>
  <si>
    <t>59223864</t>
  </si>
  <si>
    <t>prstenec pro uliční vpusť vyrovnávací betonový 390x60x130mm</t>
  </si>
  <si>
    <t>-365579802</t>
  </si>
  <si>
    <t>83</t>
  </si>
  <si>
    <t>895941351</t>
  </si>
  <si>
    <t>Osazení vpusti uliční z betonových dílců DN 500 skruž horní pro čtvercovou vtokovou mříž</t>
  </si>
  <si>
    <t>-587862835</t>
  </si>
  <si>
    <t>https://podminky.urs.cz/item/CS_URS_2023_02/895941351</t>
  </si>
  <si>
    <t>84</t>
  </si>
  <si>
    <t>59224460</t>
  </si>
  <si>
    <t>vpusť uliční DN 500 betonová 500x190x65mm čtvercový poklop</t>
  </si>
  <si>
    <t>1447638602</t>
  </si>
  <si>
    <t>85</t>
  </si>
  <si>
    <t>895941361</t>
  </si>
  <si>
    <t>Osazení vpusti uliční z betonových dílců DN 500 skruž středová 290 mm</t>
  </si>
  <si>
    <t>877245640</t>
  </si>
  <si>
    <t>https://podminky.urs.cz/item/CS_URS_2023_02/895941361</t>
  </si>
  <si>
    <t>86</t>
  </si>
  <si>
    <t>59224461</t>
  </si>
  <si>
    <t>vpusť uliční DN 500 skruž průběžná nízká betonová 500/290x65mm</t>
  </si>
  <si>
    <t>866763152</t>
  </si>
  <si>
    <t>87</t>
  </si>
  <si>
    <t>895941366</t>
  </si>
  <si>
    <t>Osazení vpusti uliční z betonových dílců DN 500 skruž průběžná s výtokem</t>
  </si>
  <si>
    <t>789645610</t>
  </si>
  <si>
    <t>https://podminky.urs.cz/item/CS_URS_2023_02/895941366</t>
  </si>
  <si>
    <t>88</t>
  </si>
  <si>
    <t>59224463</t>
  </si>
  <si>
    <t>vpusť uliční DN 500 skruž průběžná 500/590x65mm betonová s odtokem 150mm</t>
  </si>
  <si>
    <t>721853536</t>
  </si>
  <si>
    <t>895941343</t>
  </si>
  <si>
    <t>Osazení vpusti uliční z betonových dílců DN 500 dno vysoké s kalištěm</t>
  </si>
  <si>
    <t>1097564586</t>
  </si>
  <si>
    <t>https://podminky.urs.cz/item/CS_URS_2023_02/895941343</t>
  </si>
  <si>
    <t>59224470</t>
  </si>
  <si>
    <t>vpusť uliční DN 500 kaliště vysoké 500/525x65mm</t>
  </si>
  <si>
    <t>39940320</t>
  </si>
  <si>
    <t>91</t>
  </si>
  <si>
    <t>899620121</t>
  </si>
  <si>
    <t>Obetonování plastových šachet z polypropylenu betonem prostým v otevřeném výkopu, beton tř. C 12/15</t>
  </si>
  <si>
    <t>-107039674</t>
  </si>
  <si>
    <t>https://podminky.urs.cz/item/CS_URS_2023_02/899620121</t>
  </si>
  <si>
    <t>92</t>
  </si>
  <si>
    <t>dodmtž-92</t>
  </si>
  <si>
    <t>Napojení vpusti na stávající přípojky</t>
  </si>
  <si>
    <t>-544151800</t>
  </si>
  <si>
    <t>Ostatní konstrukce a práce, bourání</t>
  </si>
  <si>
    <t>93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</si>
  <si>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</si>
  <si>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</si>
  <si>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-1226752282</t>
  </si>
  <si>
    <t>https://podminky.urs.cz/item/CS_URS_2023_02/916131213</t>
  </si>
  <si>
    <t>4+29+3+3+41,5+9,5+3+3+19+8+157+7+5,5+6+3</t>
  </si>
  <si>
    <t>94</t>
  </si>
  <si>
    <t>59217031</t>
  </si>
  <si>
    <t>obrubník betonový silniční 1000x150x250mm</t>
  </si>
  <si>
    <t>543912239</t>
  </si>
  <si>
    <t>95</t>
  </si>
  <si>
    <t>59217029</t>
  </si>
  <si>
    <t>obrubník betonový silniční nájezdový 1000x150x150mm</t>
  </si>
  <si>
    <t>1527897881</t>
  </si>
  <si>
    <t>96</t>
  </si>
  <si>
    <t>59217030</t>
  </si>
  <si>
    <t>obrubník betonový silniční přechodový 1000x150x150-250mm</t>
  </si>
  <si>
    <t>994730542</t>
  </si>
  <si>
    <t>97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</si>
  <si>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</si>
  <si>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</si>
  <si>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-42865686</t>
  </si>
  <si>
    <t>https://podminky.urs.cz/item/CS_URS_2023_02/916231213</t>
  </si>
  <si>
    <t>32+55+210</t>
  </si>
  <si>
    <t>98</t>
  </si>
  <si>
    <t>59217008</t>
  </si>
  <si>
    <t>obrubník betonový parkový 1000x80x200mm</t>
  </si>
  <si>
    <t>-1012924195</t>
  </si>
  <si>
    <t>99</t>
  </si>
  <si>
    <t>935113112</t>
  </si>
  <si>
    <t>Osazení odvodňovacího žlabu s krycím roštem polymerbetonového šířky přes 200 mm</t>
  </si>
  <si>
    <t>-819450264</t>
  </si>
  <si>
    <t>https://podminky.urs.cz/item/CS_URS_2023_02/935113112</t>
  </si>
  <si>
    <t>100</t>
  </si>
  <si>
    <t>dodávka-100</t>
  </si>
  <si>
    <t>čelní stěna odvodňovacího žlabu</t>
  </si>
  <si>
    <t>85197186</t>
  </si>
  <si>
    <t>101</t>
  </si>
  <si>
    <t>dodávka-101</t>
  </si>
  <si>
    <t>vpust odvodňovacího žlabu včetně kalového koše</t>
  </si>
  <si>
    <t>1934197236</t>
  </si>
  <si>
    <t>102</t>
  </si>
  <si>
    <t>dodávka-102</t>
  </si>
  <si>
    <t>odvodňovací žlab 135x250x1000 bez spádu dna</t>
  </si>
  <si>
    <t>-1388353290</t>
  </si>
  <si>
    <t>103</t>
  </si>
  <si>
    <t>dodávka-103</t>
  </si>
  <si>
    <t>litinový rošt C250 litina 0,5 m</t>
  </si>
  <si>
    <t>-2016884960</t>
  </si>
  <si>
    <t>104</t>
  </si>
  <si>
    <t>dodmtž-104</t>
  </si>
  <si>
    <t>Dělená chránička DN 110 + rezervní prostup DN 110 + výstražná fólie</t>
  </si>
  <si>
    <t>-1347768031</t>
  </si>
  <si>
    <t>998</t>
  </si>
  <si>
    <t>Přesun hmot</t>
  </si>
  <si>
    <t>105</t>
  </si>
  <si>
    <t>998223011</t>
  </si>
  <si>
    <t>Přesun hmot pro pozemní komunikace s krytem dlážděným dopravní vzdálenost do 200 m jakékoliv délky objektu</t>
  </si>
  <si>
    <t>1619940444</t>
  </si>
  <si>
    <t>https://podminky.urs.cz/item/CS_URS_2023_02/998223011</t>
  </si>
  <si>
    <t>SO 301 - Dešťová kanalizace</t>
  </si>
  <si>
    <t xml:space="preserve">      8 - Trubní vedení</t>
  </si>
  <si>
    <t>132254204</t>
  </si>
  <si>
    <t>Hloubení zapažených rýh šířky přes 800 do 2 000 mm strojně s urovnáním dna do předepsaného profilu a spádu v hornině třídy těžitelnosti I skupiny 3 přes 100 do 500 m3</t>
  </si>
  <si>
    <t>-2027448828</t>
  </si>
  <si>
    <t>https://podminky.urs.cz/item/CS_URS_2023_02/132254204</t>
  </si>
  <si>
    <t>1*2*178,65</t>
  </si>
  <si>
    <t>151101102</t>
  </si>
  <si>
    <t>Zřízení pažení a rozepření stěn rýh pro podzemní vedení příložné pro jakoukoliv mezerovitost, hloubky přes 2 do 4 m</t>
  </si>
  <si>
    <t>1517956234</t>
  </si>
  <si>
    <t>https://podminky.urs.cz/item/CS_URS_2023_02/151101102</t>
  </si>
  <si>
    <t>2*2*178,65</t>
  </si>
  <si>
    <t>151101112</t>
  </si>
  <si>
    <t>Odstranění pažení a rozepření stěn rýh pro podzemní vedení s uložením materiálu na vzdálenost do 3 m od kraje výkopu příložné, hloubky přes 2 do 4 m</t>
  </si>
  <si>
    <t>1978416136</t>
  </si>
  <si>
    <t>https://podminky.urs.cz/item/CS_URS_2023_02/151101112</t>
  </si>
  <si>
    <t>133254102</t>
  </si>
  <si>
    <t>Hloubení zapažených šachet strojně v hornině třídy těžitelnosti I skupiny 3 přes 20 do 50 m3</t>
  </si>
  <si>
    <t>682316096</t>
  </si>
  <si>
    <t>https://podminky.urs.cz/item/CS_URS_2023_02/133254102</t>
  </si>
  <si>
    <t>-977065539</t>
  </si>
  <si>
    <t>1*1,5*178,65</t>
  </si>
  <si>
    <t>561102986</t>
  </si>
  <si>
    <t>-894063890</t>
  </si>
  <si>
    <t>1*0,5*178,65</t>
  </si>
  <si>
    <t>917488532</t>
  </si>
  <si>
    <t>590564447</t>
  </si>
  <si>
    <t>357,3+6</t>
  </si>
  <si>
    <t>-1693202458</t>
  </si>
  <si>
    <t>-185264057</t>
  </si>
  <si>
    <t>363,3*1,6</t>
  </si>
  <si>
    <t>Trubní vedení</t>
  </si>
  <si>
    <t>871355221</t>
  </si>
  <si>
    <t>Kanalizační potrubí z tvrdého PVC v otevřeném výkopu ve sklonu do 20 %, hladkého plnostěnného jednovrstvého, tuhost třídy SN 8 DN 200</t>
  </si>
  <si>
    <t>1454818241</t>
  </si>
  <si>
    <t>https://podminky.urs.cz/item/CS_URS_2023_02/871355221</t>
  </si>
  <si>
    <t>79,45+1,5</t>
  </si>
  <si>
    <t>871365221</t>
  </si>
  <si>
    <t>Kanalizační potrubí z tvrdého PVC v otevřeném výkopu ve sklonu do 20 %, hladkého plnostěnného jednovrstvého, tuhost třídy SN 8 DN 250</t>
  </si>
  <si>
    <t>-1523700334</t>
  </si>
  <si>
    <t>https://podminky.urs.cz/item/CS_URS_2023_02/871365221</t>
  </si>
  <si>
    <t>877355211</t>
  </si>
  <si>
    <t>Montáž tvarovek na kanalizačním plastovém potrubí z polypropylenu PP nebo tvrdého PVC hladkého plnostěnného kolen, víček nebo hrdlových uzávěrů DN 200</t>
  </si>
  <si>
    <t>-840101848</t>
  </si>
  <si>
    <t>https://podminky.urs.cz/item/CS_URS_2023_02/877355211</t>
  </si>
  <si>
    <t>28612206</t>
  </si>
  <si>
    <t>koleno kanalizační plastové PVC KG DN 200/45° SN12/16</t>
  </si>
  <si>
    <t>1755993784</t>
  </si>
  <si>
    <t>877350330</t>
  </si>
  <si>
    <t>Montáž tvarovek na kanalizačním plastovém potrubí z polypropylenu PP nebo tvrdého PVC hladkého plnostěnného spojek nebo redukcí DN 200</t>
  </si>
  <si>
    <t>-1982886372</t>
  </si>
  <si>
    <t>https://podminky.urs.cz/item/CS_URS_2023_02/877350330</t>
  </si>
  <si>
    <t>28611508</t>
  </si>
  <si>
    <t>redukce kanalizační PVC 200/160</t>
  </si>
  <si>
    <t>-495267321</t>
  </si>
  <si>
    <t>877350320</t>
  </si>
  <si>
    <t>Montáž tvarovek na kanalizačním plastovém potrubí z polypropylenu PP nebo tvrdého PVC hladkého plnostěnného odboček DN 200</t>
  </si>
  <si>
    <t>1239296018</t>
  </si>
  <si>
    <t>https://podminky.urs.cz/item/CS_URS_2023_02/877350320</t>
  </si>
  <si>
    <t>28612222</t>
  </si>
  <si>
    <t>odbočka kanalizační plastová PVC KG DN 200x160/45° SN12/16</t>
  </si>
  <si>
    <t>-676262302</t>
  </si>
  <si>
    <t>28612223</t>
  </si>
  <si>
    <t>odbočka kanalizační plastová PVC KG DN 200x200/45° SN12/16</t>
  </si>
  <si>
    <t>1607261044</t>
  </si>
  <si>
    <t>877360320</t>
  </si>
  <si>
    <t>Montáž tvarovek na kanalizačním plastovém potrubí z polypropylenu PP nebo tvrdého PVC hladkého plnostěnného odboček DN 250</t>
  </si>
  <si>
    <t>-22671181</t>
  </si>
  <si>
    <t>https://podminky.urs.cz/item/CS_URS_2023_02/877360320</t>
  </si>
  <si>
    <t>28612224</t>
  </si>
  <si>
    <t>odbočka kanalizační plastová PVC KG DN 250x160/45° SN12/16</t>
  </si>
  <si>
    <t>910770963</t>
  </si>
  <si>
    <t>877360330</t>
  </si>
  <si>
    <t>Montáž tvarovek na kanalizačním plastovém potrubí z polypropylenu PP nebo tvrdého PVC hladkého plnostěnného spojek nebo redukcí DN 250</t>
  </si>
  <si>
    <t>-571296080</t>
  </si>
  <si>
    <t>https://podminky.urs.cz/item/CS_URS_2023_02/877360330</t>
  </si>
  <si>
    <t>28611512</t>
  </si>
  <si>
    <t>redukce kanalizační PVC 250/200</t>
  </si>
  <si>
    <t>1406362872</t>
  </si>
  <si>
    <t>899722113</t>
  </si>
  <si>
    <t>Krytí potrubí z plastů výstražnou fólií z PVC šířky 34 cm</t>
  </si>
  <si>
    <t>-466114372</t>
  </si>
  <si>
    <t>https://podminky.urs.cz/item/CS_URS_2023_02/899722113</t>
  </si>
  <si>
    <t>894812315</t>
  </si>
  <si>
    <t>Revizní a čistící šachta z polypropylenu PP pro hladké trouby DN 600 šachtové dno (DN šachty / DN trubního vedení) DN 600/200 průtočné</t>
  </si>
  <si>
    <t>1545435838</t>
  </si>
  <si>
    <t>https://podminky.urs.cz/item/CS_URS_2023_02/894812315</t>
  </si>
  <si>
    <t>894812321</t>
  </si>
  <si>
    <t>Revizní a čistící šachta z polypropylenu PP pro hladké trouby DN 600 šachtové dno (DN šachty / DN trubního vedení) DN 600/250 průtočné</t>
  </si>
  <si>
    <t>-1051451156</t>
  </si>
  <si>
    <t>https://podminky.urs.cz/item/CS_URS_2023_02/894812321</t>
  </si>
  <si>
    <t>894812316</t>
  </si>
  <si>
    <t>Revizní a čistící šachta z polypropylenu PP pro hladké trouby DN 600 šachtové dno (DN šachty / DN trubního vedení) DN 600/200 průtočné 30°,60°,90°</t>
  </si>
  <si>
    <t>-2073002634</t>
  </si>
  <si>
    <t>https://podminky.urs.cz/item/CS_URS_2023_02/894812316</t>
  </si>
  <si>
    <t>894812322</t>
  </si>
  <si>
    <t>Revizní a čistící šachta z polypropylenu PP pro hladké trouby DN 600 šachtové dno (DN šachty / DN trubního vedení) DN 600/250 průtočné 30°,60°,90°</t>
  </si>
  <si>
    <t>-1187745113</t>
  </si>
  <si>
    <t>https://podminky.urs.cz/item/CS_URS_2023_02/894812322</t>
  </si>
  <si>
    <t>894812331</t>
  </si>
  <si>
    <t>Revizní a čistící šachta z polypropylenu PP pro hladké trouby DN 600 roura šachtová korugovaná, světlé hloubky 1 000 mm</t>
  </si>
  <si>
    <t>1743962696</t>
  </si>
  <si>
    <t>https://podminky.urs.cz/item/CS_URS_2023_02/894812331</t>
  </si>
  <si>
    <t>894812332</t>
  </si>
  <si>
    <t>Revizní a čistící šachta z polypropylenu PP pro hladké trouby DN 600 roura šachtová korugovaná, světlé hloubky 2 000 mm</t>
  </si>
  <si>
    <t>-1595117660</t>
  </si>
  <si>
    <t>https://podminky.urs.cz/item/CS_URS_2023_02/894812332</t>
  </si>
  <si>
    <t>894812333</t>
  </si>
  <si>
    <t>Revizní a čistící šachta z polypropylenu PP pro hladké trouby DN 600 roura šachtová korugovaná, světlé hloubky 3 000 mm</t>
  </si>
  <si>
    <t>-1984361258</t>
  </si>
  <si>
    <t>https://podminky.urs.cz/item/CS_URS_2023_02/894812333</t>
  </si>
  <si>
    <t>894812339</t>
  </si>
  <si>
    <t>Revizní a čistící šachta z polypropylenu PP pro hladké trouby DN 600 Příplatek k cenám 2331 - 2334 za uříznutí šachtové roury</t>
  </si>
  <si>
    <t>-1155091991</t>
  </si>
  <si>
    <t>https://podminky.urs.cz/item/CS_URS_2023_02/894812339</t>
  </si>
  <si>
    <t>894812357</t>
  </si>
  <si>
    <t>Revizní a čistící šachta z polypropylenu PP pro hladké trouby DN 600 poklop (mříž) litinový pro třídu zatížení B125 s teleskopickým adaptérem</t>
  </si>
  <si>
    <t>528215569</t>
  </si>
  <si>
    <t>https://podminky.urs.cz/item/CS_URS_2023_02/894812357</t>
  </si>
  <si>
    <t>894812377</t>
  </si>
  <si>
    <t>Revizní a čistící šachta z polypropylenu PP pro hladké trouby DN 600 poklop (mříž) litinový pro třídu zatížení D400 s teleskopickým adaptérem</t>
  </si>
  <si>
    <t>518754006</t>
  </si>
  <si>
    <t>https://podminky.urs.cz/item/CS_URS_2023_02/894812377</t>
  </si>
  <si>
    <t>28661943</t>
  </si>
  <si>
    <t>těsnění šachtové pro dno a spojku roury dno DN 600</t>
  </si>
  <si>
    <t>2144294268</t>
  </si>
  <si>
    <t>892362121</t>
  </si>
  <si>
    <t>Tlakové zkoušky vzduchem těsnícími vaky ucpávkovými DN 250</t>
  </si>
  <si>
    <t>úsek</t>
  </si>
  <si>
    <t>99623963</t>
  </si>
  <si>
    <t>https://podminky.urs.cz/item/CS_URS_2023_02/892362121</t>
  </si>
  <si>
    <t>892352121</t>
  </si>
  <si>
    <t>Tlakové zkoušky vzduchem těsnícími vaky ucpávkovými DN 200</t>
  </si>
  <si>
    <t>-23225069</t>
  </si>
  <si>
    <t>https://podminky.urs.cz/item/CS_URS_2023_02/892352121</t>
  </si>
  <si>
    <t>359901211</t>
  </si>
  <si>
    <t>Monitoring stok (kamerový systém) jakékoli výšky nová kanalizace</t>
  </si>
  <si>
    <t>-362125437</t>
  </si>
  <si>
    <t>https://podminky.urs.cz/item/CS_URS_2023_02/359901211</t>
  </si>
  <si>
    <t>938902322</t>
  </si>
  <si>
    <t>Čištění rigolů komunikací s odstraněním travnatého porostu nebo nánosu s naložením na dopravní prostředek nebo s přemístěním na hromady na vzdálenost do 20 m ručně při tl. nánosu přes 50 do 100 mm</t>
  </si>
  <si>
    <t>-1494532610</t>
  </si>
  <si>
    <t>https://podminky.urs.cz/item/CS_URS_2023_02/938902322</t>
  </si>
  <si>
    <t>594511113</t>
  </si>
  <si>
    <t>Kladení dlažby z lomového kamene lomařsky upraveného v ploše vodorovné nebo ve sklonu na plocho tl. do 250 mm, bez vyplnění spár, s provedením lože tl. 50 mm z betonu</t>
  </si>
  <si>
    <t>821516733</t>
  </si>
  <si>
    <t>https://podminky.urs.cz/item/CS_URS_2023_02/594511113</t>
  </si>
  <si>
    <t>599632111</t>
  </si>
  <si>
    <t>Vyplnění spár dlažby (přídlažby) z lomového kamene v jakémkoliv sklonu plochy a jakékoliv tloušťky cementovou maltou se zatřením</t>
  </si>
  <si>
    <t>192463370</t>
  </si>
  <si>
    <t>https://podminky.urs.cz/item/CS_URS_2023_02/599632111</t>
  </si>
  <si>
    <t>597191121</t>
  </si>
  <si>
    <t>Rigol dlážděný tl. do 250 mm z lomového kamene lomařsky upraveného na sucho s vyplněním spár kamenivem drobným těženým bez lože</t>
  </si>
  <si>
    <t>-1482782617</t>
  </si>
  <si>
    <t>https://podminky.urs.cz/item/CS_URS_2023_02/597191121</t>
  </si>
  <si>
    <t>58381086</t>
  </si>
  <si>
    <t>kámen lomový upravený štípaný (80, 40, 20 cm) pískovec</t>
  </si>
  <si>
    <t>-2016934362</t>
  </si>
  <si>
    <t>564681011</t>
  </si>
  <si>
    <t>Podklad z kameniva hrubého drceného vel. 63-125 mm, s rozprostřením a zhutněním plochy jednotlivě do 100 m2, po zhutnění tl. 300 mm</t>
  </si>
  <si>
    <t>-1356392196</t>
  </si>
  <si>
    <t>https://podminky.urs.cz/item/CS_URS_2023_02/564681011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</si>
  <si>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</si>
  <si>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</si>
  <si>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1987686230</t>
  </si>
  <si>
    <t>https://podminky.urs.cz/item/CS_URS_2023_02/998276101</t>
  </si>
  <si>
    <t>VON - Vedlejší a ostatní náklady</t>
  </si>
  <si>
    <t>Geodetické zaměření skutečného provedení</t>
  </si>
  <si>
    <t>1316499966</t>
  </si>
  <si>
    <t>Vytýčení stavby</t>
  </si>
  <si>
    <t>-462778510</t>
  </si>
  <si>
    <t>Dokumentace skutečného provedení</t>
  </si>
  <si>
    <t>-714115034</t>
  </si>
  <si>
    <t>Geometrický plán</t>
  </si>
  <si>
    <t>1712534769</t>
  </si>
  <si>
    <t>Projekt přechodného dopravního značení včetně odsouhlasení</t>
  </si>
  <si>
    <t>-487864282</t>
  </si>
  <si>
    <t>Aktualizace dokladové části PD</t>
  </si>
  <si>
    <t>1994621539</t>
  </si>
  <si>
    <t>GZS (Global zařízení staveniště)</t>
  </si>
  <si>
    <t>1325776405</t>
  </si>
  <si>
    <t>Poznámka k položce:
Kanceláře, sklady, mobilní WC, oplocení, dočasné ochranné hrazení, BOZP,info tabule, fotodokumentace, čištění komunikací, provizorní přejezdy, přechody apod.</t>
  </si>
  <si>
    <t>Dopravní opatření - realizace (dočasné DZ po dobu stavby)</t>
  </si>
  <si>
    <t>203135604</t>
  </si>
  <si>
    <t>Dozor pracovníka odborného bezpečnostího dohledu - měření metanu</t>
  </si>
  <si>
    <t>1354452968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</si>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</sst>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19735112" TargetMode="External" /><Relationship Id="rId2" Type="http://schemas.openxmlformats.org/officeDocument/2006/relationships/hyperlink" Target="https://podminky.urs.cz/item/CS_URS_2023_02/113107242" TargetMode="External" /><Relationship Id="rId3" Type="http://schemas.openxmlformats.org/officeDocument/2006/relationships/hyperlink" Target="https://podminky.urs.cz/item/CS_URS_2023_02/113107223" TargetMode="External" /><Relationship Id="rId4" Type="http://schemas.openxmlformats.org/officeDocument/2006/relationships/hyperlink" Target="https://podminky.urs.cz/item/CS_URS_2023_02/113106123" TargetMode="External" /><Relationship Id="rId5" Type="http://schemas.openxmlformats.org/officeDocument/2006/relationships/hyperlink" Target="https://podminky.urs.cz/item/CS_URS_2023_02/113106126" TargetMode="External" /><Relationship Id="rId6" Type="http://schemas.openxmlformats.org/officeDocument/2006/relationships/hyperlink" Target="https://podminky.urs.cz/item/CS_URS_2023_02/184818242" TargetMode="External" /><Relationship Id="rId7" Type="http://schemas.openxmlformats.org/officeDocument/2006/relationships/hyperlink" Target="https://podminky.urs.cz/item/CS_URS_2023_02/919726122" TargetMode="External" /><Relationship Id="rId8" Type="http://schemas.openxmlformats.org/officeDocument/2006/relationships/hyperlink" Target="https://podminky.urs.cz/item/CS_URS_2023_02/113202111" TargetMode="External" /><Relationship Id="rId9" Type="http://schemas.openxmlformats.org/officeDocument/2006/relationships/hyperlink" Target="https://podminky.urs.cz/item/CS_URS_2023_02/966008221" TargetMode="External" /><Relationship Id="rId10" Type="http://schemas.openxmlformats.org/officeDocument/2006/relationships/hyperlink" Target="https://podminky.urs.cz/item/CS_URS_2023_02/890211811" TargetMode="External" /><Relationship Id="rId11" Type="http://schemas.openxmlformats.org/officeDocument/2006/relationships/hyperlink" Target="https://podminky.urs.cz/item/CS_URS_2023_02/899103211" TargetMode="External" /><Relationship Id="rId12" Type="http://schemas.openxmlformats.org/officeDocument/2006/relationships/hyperlink" Target="https://podminky.urs.cz/item/CS_URS_2023_02/112101101" TargetMode="External" /><Relationship Id="rId13" Type="http://schemas.openxmlformats.org/officeDocument/2006/relationships/hyperlink" Target="https://podminky.urs.cz/item/CS_URS_2023_02/184806112" TargetMode="External" /><Relationship Id="rId14" Type="http://schemas.openxmlformats.org/officeDocument/2006/relationships/hyperlink" Target="https://podminky.urs.cz/item/CS_URS_2023_02/112251221" TargetMode="External" /><Relationship Id="rId15" Type="http://schemas.openxmlformats.org/officeDocument/2006/relationships/hyperlink" Target="https://podminky.urs.cz/item/CS_URS_2023_02/162201401" TargetMode="External" /><Relationship Id="rId16" Type="http://schemas.openxmlformats.org/officeDocument/2006/relationships/hyperlink" Target="https://podminky.urs.cz/item/CS_URS_2023_02/162201411" TargetMode="External" /><Relationship Id="rId17" Type="http://schemas.openxmlformats.org/officeDocument/2006/relationships/hyperlink" Target="https://podminky.urs.cz/item/CS_URS_2023_02/162201421" TargetMode="External" /><Relationship Id="rId18" Type="http://schemas.openxmlformats.org/officeDocument/2006/relationships/hyperlink" Target="https://podminky.urs.cz/item/CS_URS_2023_02/997221551" TargetMode="External" /><Relationship Id="rId19" Type="http://schemas.openxmlformats.org/officeDocument/2006/relationships/hyperlink" Target="https://podminky.urs.cz/item/CS_URS_2023_02/997221559" TargetMode="External" /><Relationship Id="rId20" Type="http://schemas.openxmlformats.org/officeDocument/2006/relationships/hyperlink" Target="https://podminky.urs.cz/item/CS_URS_2023_02/997221861" TargetMode="External" /><Relationship Id="rId21" Type="http://schemas.openxmlformats.org/officeDocument/2006/relationships/hyperlink" Target="https://podminky.urs.cz/item/CS_URS_2023_02/997221873" TargetMode="External" /><Relationship Id="rId22" Type="http://schemas.openxmlformats.org/officeDocument/2006/relationships/hyperlink" Target="https://podminky.urs.cz/item/CS_URS_2023_02/997221875" TargetMode="External" /><Relationship Id="rId23" Type="http://schemas.openxmlformats.org/officeDocument/2006/relationships/hyperlink" Target="https://podminky.urs.cz/item/CS_URS_2023_02/121151113" TargetMode="External" /><Relationship Id="rId24" Type="http://schemas.openxmlformats.org/officeDocument/2006/relationships/hyperlink" Target="https://podminky.urs.cz/item/CS_URS_2023_02/122211101" TargetMode="External" /><Relationship Id="rId25" Type="http://schemas.openxmlformats.org/officeDocument/2006/relationships/hyperlink" Target="https://podminky.urs.cz/item/CS_URS_2023_02/122251102" TargetMode="External" /><Relationship Id="rId26" Type="http://schemas.openxmlformats.org/officeDocument/2006/relationships/hyperlink" Target="https://podminky.urs.cz/item/CS_URS_2023_02/132212131" TargetMode="External" /><Relationship Id="rId27" Type="http://schemas.openxmlformats.org/officeDocument/2006/relationships/hyperlink" Target="https://podminky.urs.cz/item/CS_URS_2023_02/132254201" TargetMode="External" /><Relationship Id="rId28" Type="http://schemas.openxmlformats.org/officeDocument/2006/relationships/hyperlink" Target="https://podminky.urs.cz/item/CS_URS_2023_02/133251101" TargetMode="External" /><Relationship Id="rId29" Type="http://schemas.openxmlformats.org/officeDocument/2006/relationships/hyperlink" Target="https://podminky.urs.cz/item/CS_URS_2023_02/151101201" TargetMode="External" /><Relationship Id="rId30" Type="http://schemas.openxmlformats.org/officeDocument/2006/relationships/hyperlink" Target="https://podminky.urs.cz/item/CS_URS_2023_02/151101211" TargetMode="External" /><Relationship Id="rId31" Type="http://schemas.openxmlformats.org/officeDocument/2006/relationships/hyperlink" Target="https://podminky.urs.cz/item/CS_URS_2023_02/174151101" TargetMode="External" /><Relationship Id="rId32" Type="http://schemas.openxmlformats.org/officeDocument/2006/relationships/hyperlink" Target="https://podminky.urs.cz/item/CS_URS_2023_02/175151101" TargetMode="External" /><Relationship Id="rId33" Type="http://schemas.openxmlformats.org/officeDocument/2006/relationships/hyperlink" Target="https://podminky.urs.cz/item/CS_URS_2023_02/162751117" TargetMode="External" /><Relationship Id="rId34" Type="http://schemas.openxmlformats.org/officeDocument/2006/relationships/hyperlink" Target="https://podminky.urs.cz/item/CS_URS_2023_02/171251201" TargetMode="External" /><Relationship Id="rId35" Type="http://schemas.openxmlformats.org/officeDocument/2006/relationships/hyperlink" Target="https://podminky.urs.cz/item/CS_URS_2023_02/171201231" TargetMode="External" /><Relationship Id="rId36" Type="http://schemas.openxmlformats.org/officeDocument/2006/relationships/hyperlink" Target="https://podminky.urs.cz/item/CS_URS_2023_02/181951112" TargetMode="External" /><Relationship Id="rId37" Type="http://schemas.openxmlformats.org/officeDocument/2006/relationships/hyperlink" Target="https://podminky.urs.cz/item/CS_URS_2023_02/119001421" TargetMode="External" /><Relationship Id="rId38" Type="http://schemas.openxmlformats.org/officeDocument/2006/relationships/hyperlink" Target="https://podminky.urs.cz/item/CS_URS_2023_02/043154000" TargetMode="External" /><Relationship Id="rId39" Type="http://schemas.openxmlformats.org/officeDocument/2006/relationships/hyperlink" Target="https://podminky.urs.cz/item/CS_URS_2023_02/122211101" TargetMode="External" /><Relationship Id="rId40" Type="http://schemas.openxmlformats.org/officeDocument/2006/relationships/hyperlink" Target="https://podminky.urs.cz/item/CS_URS_2023_02/122251104.1" TargetMode="External" /><Relationship Id="rId41" Type="http://schemas.openxmlformats.org/officeDocument/2006/relationships/hyperlink" Target="https://podminky.urs.cz/item/CS_URS_2023_02/162751117" TargetMode="External" /><Relationship Id="rId42" Type="http://schemas.openxmlformats.org/officeDocument/2006/relationships/hyperlink" Target="https://podminky.urs.cz/item/CS_URS_2023_02/171251201.1" TargetMode="External" /><Relationship Id="rId43" Type="http://schemas.openxmlformats.org/officeDocument/2006/relationships/hyperlink" Target="https://podminky.urs.cz/item/CS_URS_2023_02/171201231" TargetMode="External" /><Relationship Id="rId44" Type="http://schemas.openxmlformats.org/officeDocument/2006/relationships/hyperlink" Target="https://podminky.urs.cz/item/CS_URS_2023_02/564961315" TargetMode="External" /><Relationship Id="rId45" Type="http://schemas.openxmlformats.org/officeDocument/2006/relationships/hyperlink" Target="https://podminky.urs.cz/item/CS_URS_2023_02/919726122.1" TargetMode="External" /><Relationship Id="rId46" Type="http://schemas.openxmlformats.org/officeDocument/2006/relationships/hyperlink" Target="https://podminky.urs.cz/item/CS_URS_2023_02/043154000" TargetMode="External" /><Relationship Id="rId47" Type="http://schemas.openxmlformats.org/officeDocument/2006/relationships/hyperlink" Target="https://podminky.urs.cz/item/CS_URS_2023_02/181411131" TargetMode="External" /><Relationship Id="rId48" Type="http://schemas.openxmlformats.org/officeDocument/2006/relationships/hyperlink" Target="https://podminky.urs.cz/item/CS_URS_2023_02/182303111" TargetMode="External" /><Relationship Id="rId49" Type="http://schemas.openxmlformats.org/officeDocument/2006/relationships/hyperlink" Target="https://podminky.urs.cz/item/CS_URS_2021_01/184802111" TargetMode="External" /><Relationship Id="rId50" Type="http://schemas.openxmlformats.org/officeDocument/2006/relationships/hyperlink" Target="https://podminky.urs.cz/item/CS_URS_2023_02/564851111" TargetMode="External" /><Relationship Id="rId51" Type="http://schemas.openxmlformats.org/officeDocument/2006/relationships/hyperlink" Target="https://podminky.urs.cz/item/CS_URS_2023_02/564871111" TargetMode="External" /><Relationship Id="rId52" Type="http://schemas.openxmlformats.org/officeDocument/2006/relationships/hyperlink" Target="https://podminky.urs.cz/item/CS_URS_2023_02/564871113" TargetMode="External" /><Relationship Id="rId53" Type="http://schemas.openxmlformats.org/officeDocument/2006/relationships/hyperlink" Target="https://podminky.urs.cz/item/CS_URS_2023_02/577134121" TargetMode="External" /><Relationship Id="rId54" Type="http://schemas.openxmlformats.org/officeDocument/2006/relationships/hyperlink" Target="https://podminky.urs.cz/item/CS_URS_2023_02/573211107" TargetMode="External" /><Relationship Id="rId55" Type="http://schemas.openxmlformats.org/officeDocument/2006/relationships/hyperlink" Target="https://podminky.urs.cz/item/CS_URS_2023_02/565155121" TargetMode="External" /><Relationship Id="rId56" Type="http://schemas.openxmlformats.org/officeDocument/2006/relationships/hyperlink" Target="https://podminky.urs.cz/item/CS_URS_2023_02/573111112" TargetMode="External" /><Relationship Id="rId57" Type="http://schemas.openxmlformats.org/officeDocument/2006/relationships/hyperlink" Target="https://podminky.urs.cz/item/CS_URS_2023_02/596211113" TargetMode="External" /><Relationship Id="rId58" Type="http://schemas.openxmlformats.org/officeDocument/2006/relationships/hyperlink" Target="https://podminky.urs.cz/item/CS_URS_2023_02/596212211" TargetMode="External" /><Relationship Id="rId59" Type="http://schemas.openxmlformats.org/officeDocument/2006/relationships/hyperlink" Target="https://podminky.urs.cz/item/CS_URS_2023_02/593532111" TargetMode="External" /><Relationship Id="rId60" Type="http://schemas.openxmlformats.org/officeDocument/2006/relationships/hyperlink" Target="https://podminky.urs.cz/item/CS_URS_2023_02/919732221" TargetMode="External" /><Relationship Id="rId61" Type="http://schemas.openxmlformats.org/officeDocument/2006/relationships/hyperlink" Target="https://podminky.urs.cz/item/CS_URS_2023_02/181951112" TargetMode="External" /><Relationship Id="rId62" Type="http://schemas.openxmlformats.org/officeDocument/2006/relationships/hyperlink" Target="https://podminky.urs.cz/item/CS_URS_2023_02/043154000" TargetMode="External" /><Relationship Id="rId63" Type="http://schemas.openxmlformats.org/officeDocument/2006/relationships/hyperlink" Target="https://podminky.urs.cz/item/CS_URS_2023_02/871315221" TargetMode="External" /><Relationship Id="rId64" Type="http://schemas.openxmlformats.org/officeDocument/2006/relationships/hyperlink" Target="https://podminky.urs.cz/item/CS_URS_2023_02/877315211" TargetMode="External" /><Relationship Id="rId65" Type="http://schemas.openxmlformats.org/officeDocument/2006/relationships/hyperlink" Target="https://podminky.urs.cz/item/CS_URS_2023_02/899204112" TargetMode="External" /><Relationship Id="rId66" Type="http://schemas.openxmlformats.org/officeDocument/2006/relationships/hyperlink" Target="https://podminky.urs.cz/item/CS_URS_2023_02/452112132" TargetMode="External" /><Relationship Id="rId67" Type="http://schemas.openxmlformats.org/officeDocument/2006/relationships/hyperlink" Target="https://podminky.urs.cz/item/CS_URS_2023_02/895941351" TargetMode="External" /><Relationship Id="rId68" Type="http://schemas.openxmlformats.org/officeDocument/2006/relationships/hyperlink" Target="https://podminky.urs.cz/item/CS_URS_2023_02/895941361" TargetMode="External" /><Relationship Id="rId69" Type="http://schemas.openxmlformats.org/officeDocument/2006/relationships/hyperlink" Target="https://podminky.urs.cz/item/CS_URS_2023_02/895941366" TargetMode="External" /><Relationship Id="rId70" Type="http://schemas.openxmlformats.org/officeDocument/2006/relationships/hyperlink" Target="https://podminky.urs.cz/item/CS_URS_2023_02/895941343" TargetMode="External" /><Relationship Id="rId71" Type="http://schemas.openxmlformats.org/officeDocument/2006/relationships/hyperlink" Target="https://podminky.urs.cz/item/CS_URS_2023_02/899620121" TargetMode="External" /><Relationship Id="rId72" Type="http://schemas.openxmlformats.org/officeDocument/2006/relationships/hyperlink" Target="https://podminky.urs.cz/item/CS_URS_2023_02/916131213" TargetMode="External" /><Relationship Id="rId73" Type="http://schemas.openxmlformats.org/officeDocument/2006/relationships/hyperlink" Target="https://podminky.urs.cz/item/CS_URS_2023_02/916231213" TargetMode="External" /><Relationship Id="rId74" Type="http://schemas.openxmlformats.org/officeDocument/2006/relationships/hyperlink" Target="https://podminky.urs.cz/item/CS_URS_2023_02/935113112" TargetMode="External" /><Relationship Id="rId75" Type="http://schemas.openxmlformats.org/officeDocument/2006/relationships/hyperlink" Target="https://podminky.urs.cz/item/CS_URS_2023_02/998223011" TargetMode="External" /><Relationship Id="rId7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54204" TargetMode="External" /><Relationship Id="rId2" Type="http://schemas.openxmlformats.org/officeDocument/2006/relationships/hyperlink" Target="https://podminky.urs.cz/item/CS_URS_2023_02/151101102" TargetMode="External" /><Relationship Id="rId3" Type="http://schemas.openxmlformats.org/officeDocument/2006/relationships/hyperlink" Target="https://podminky.urs.cz/item/CS_URS_2023_02/151101112" TargetMode="External" /><Relationship Id="rId4" Type="http://schemas.openxmlformats.org/officeDocument/2006/relationships/hyperlink" Target="https://podminky.urs.cz/item/CS_URS_2023_02/133254102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62751117" TargetMode="External" /><Relationship Id="rId8" Type="http://schemas.openxmlformats.org/officeDocument/2006/relationships/hyperlink" Target="https://podminky.urs.cz/item/CS_URS_2023_02/171251201" TargetMode="External" /><Relationship Id="rId9" Type="http://schemas.openxmlformats.org/officeDocument/2006/relationships/hyperlink" Target="https://podminky.urs.cz/item/CS_URS_2023_02/171201231" TargetMode="External" /><Relationship Id="rId10" Type="http://schemas.openxmlformats.org/officeDocument/2006/relationships/hyperlink" Target="https://podminky.urs.cz/item/CS_URS_2023_02/871355221" TargetMode="External" /><Relationship Id="rId11" Type="http://schemas.openxmlformats.org/officeDocument/2006/relationships/hyperlink" Target="https://podminky.urs.cz/item/CS_URS_2023_02/871365221" TargetMode="External" /><Relationship Id="rId12" Type="http://schemas.openxmlformats.org/officeDocument/2006/relationships/hyperlink" Target="https://podminky.urs.cz/item/CS_URS_2023_02/877355211" TargetMode="External" /><Relationship Id="rId13" Type="http://schemas.openxmlformats.org/officeDocument/2006/relationships/hyperlink" Target="https://podminky.urs.cz/item/CS_URS_2023_02/877350330" TargetMode="External" /><Relationship Id="rId14" Type="http://schemas.openxmlformats.org/officeDocument/2006/relationships/hyperlink" Target="https://podminky.urs.cz/item/CS_URS_2023_02/877350320" TargetMode="External" /><Relationship Id="rId15" Type="http://schemas.openxmlformats.org/officeDocument/2006/relationships/hyperlink" Target="https://podminky.urs.cz/item/CS_URS_2023_02/877360320" TargetMode="External" /><Relationship Id="rId16" Type="http://schemas.openxmlformats.org/officeDocument/2006/relationships/hyperlink" Target="https://podminky.urs.cz/item/CS_URS_2023_02/877360330" TargetMode="External" /><Relationship Id="rId17" Type="http://schemas.openxmlformats.org/officeDocument/2006/relationships/hyperlink" Target="https://podminky.urs.cz/item/CS_URS_2023_02/899722113" TargetMode="External" /><Relationship Id="rId18" Type="http://schemas.openxmlformats.org/officeDocument/2006/relationships/hyperlink" Target="https://podminky.urs.cz/item/CS_URS_2023_02/894812315" TargetMode="External" /><Relationship Id="rId19" Type="http://schemas.openxmlformats.org/officeDocument/2006/relationships/hyperlink" Target="https://podminky.urs.cz/item/CS_URS_2023_02/894812321" TargetMode="External" /><Relationship Id="rId20" Type="http://schemas.openxmlformats.org/officeDocument/2006/relationships/hyperlink" Target="https://podminky.urs.cz/item/CS_URS_2023_02/894812316" TargetMode="External" /><Relationship Id="rId21" Type="http://schemas.openxmlformats.org/officeDocument/2006/relationships/hyperlink" Target="https://podminky.urs.cz/item/CS_URS_2023_02/894812322" TargetMode="External" /><Relationship Id="rId22" Type="http://schemas.openxmlformats.org/officeDocument/2006/relationships/hyperlink" Target="https://podminky.urs.cz/item/CS_URS_2023_02/894812331" TargetMode="External" /><Relationship Id="rId23" Type="http://schemas.openxmlformats.org/officeDocument/2006/relationships/hyperlink" Target="https://podminky.urs.cz/item/CS_URS_2023_02/894812332" TargetMode="External" /><Relationship Id="rId24" Type="http://schemas.openxmlformats.org/officeDocument/2006/relationships/hyperlink" Target="https://podminky.urs.cz/item/CS_URS_2023_02/894812333" TargetMode="External" /><Relationship Id="rId25" Type="http://schemas.openxmlformats.org/officeDocument/2006/relationships/hyperlink" Target="https://podminky.urs.cz/item/CS_URS_2023_02/894812339" TargetMode="External" /><Relationship Id="rId26" Type="http://schemas.openxmlformats.org/officeDocument/2006/relationships/hyperlink" Target="https://podminky.urs.cz/item/CS_URS_2023_02/894812357" TargetMode="External" /><Relationship Id="rId27" Type="http://schemas.openxmlformats.org/officeDocument/2006/relationships/hyperlink" Target="https://podminky.urs.cz/item/CS_URS_2023_02/894812377" TargetMode="External" /><Relationship Id="rId28" Type="http://schemas.openxmlformats.org/officeDocument/2006/relationships/hyperlink" Target="https://podminky.urs.cz/item/CS_URS_2023_02/892362121" TargetMode="External" /><Relationship Id="rId29" Type="http://schemas.openxmlformats.org/officeDocument/2006/relationships/hyperlink" Target="https://podminky.urs.cz/item/CS_URS_2023_02/892352121" TargetMode="External" /><Relationship Id="rId30" Type="http://schemas.openxmlformats.org/officeDocument/2006/relationships/hyperlink" Target="https://podminky.urs.cz/item/CS_URS_2023_02/359901211" TargetMode="External" /><Relationship Id="rId31" Type="http://schemas.openxmlformats.org/officeDocument/2006/relationships/hyperlink" Target="https://podminky.urs.cz/item/CS_URS_2023_02/938902322" TargetMode="External" /><Relationship Id="rId32" Type="http://schemas.openxmlformats.org/officeDocument/2006/relationships/hyperlink" Target="https://podminky.urs.cz/item/CS_URS_2023_02/594511113" TargetMode="External" /><Relationship Id="rId33" Type="http://schemas.openxmlformats.org/officeDocument/2006/relationships/hyperlink" Target="https://podminky.urs.cz/item/CS_URS_2023_02/599632111" TargetMode="External" /><Relationship Id="rId34" Type="http://schemas.openxmlformats.org/officeDocument/2006/relationships/hyperlink" Target="https://podminky.urs.cz/item/CS_URS_2023_02/597191121" TargetMode="External" /><Relationship Id="rId35" Type="http://schemas.openxmlformats.org/officeDocument/2006/relationships/hyperlink" Target="https://podminky.urs.cz/item/CS_URS_2023_02/564681011" TargetMode="External" /><Relationship Id="rId36" Type="http://schemas.openxmlformats.org/officeDocument/2006/relationships/hyperlink" Target="https://podminky.urs.cz/item/CS_URS_2023_02/998276101" TargetMode="External" /><Relationship Id="rId3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37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PROINK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Chodník podél místní komunikace ul. Bužkovská v Petřvaldu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Petřvald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28. 7. 2023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Petřvald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PROINK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101 - Chodník'!J30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101 - Chodník'!P89</f>
        <v>0</v>
      </c>
      <c r="AV55" s="120">
        <f>'SO 101 - Chodník'!J33</f>
        <v>0</v>
      </c>
      <c r="AW55" s="120">
        <f>'SO 101 - Chodník'!J34</f>
        <v>0</v>
      </c>
      <c r="AX55" s="120">
        <f>'SO 101 - Chodník'!J35</f>
        <v>0</v>
      </c>
      <c r="AY55" s="120">
        <f>'SO 101 - Chodník'!J36</f>
        <v>0</v>
      </c>
      <c r="AZ55" s="120">
        <f>'SO 101 - Chodník'!F33</f>
        <v>0</v>
      </c>
      <c r="BA55" s="120">
        <f>'SO 101 - Chodník'!F34</f>
        <v>0</v>
      </c>
      <c r="BB55" s="120">
        <f>'SO 101 - Chodník'!F35</f>
        <v>0</v>
      </c>
      <c r="BC55" s="120">
        <f>'SO 101 - Chodník'!F36</f>
        <v>0</v>
      </c>
      <c r="BD55" s="122">
        <f>'SO 101 - Chodník'!F37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86</v>
      </c>
      <c r="CM55" s="123" t="s">
        <v>87</v>
      </c>
    </row>
    <row r="56" spans="1:91" s="7" customFormat="1" ht="16.5" customHeight="1">
      <c r="A56" s="111" t="s">
        <v>80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301 - Dešťová kanalizace'!J30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19">
        <v>0</v>
      </c>
      <c r="AT56" s="120">
        <f>ROUND(SUM(AV56:AW56),2)</f>
        <v>0</v>
      </c>
      <c r="AU56" s="121">
        <f>'SO 301 - Dešťová kanalizace'!P85</f>
        <v>0</v>
      </c>
      <c r="AV56" s="120">
        <f>'SO 301 - Dešťová kanalizace'!J33</f>
        <v>0</v>
      </c>
      <c r="AW56" s="120">
        <f>'SO 301 - Dešťová kanalizace'!J34</f>
        <v>0</v>
      </c>
      <c r="AX56" s="120">
        <f>'SO 301 - Dešťová kanalizace'!J35</f>
        <v>0</v>
      </c>
      <c r="AY56" s="120">
        <f>'SO 301 - Dešťová kanalizace'!J36</f>
        <v>0</v>
      </c>
      <c r="AZ56" s="120">
        <f>'SO 301 - Dešťová kanalizace'!F33</f>
        <v>0</v>
      </c>
      <c r="BA56" s="120">
        <f>'SO 301 - Dešťová kanalizace'!F34</f>
        <v>0</v>
      </c>
      <c r="BB56" s="120">
        <f>'SO 301 - Dešťová kanalizace'!F35</f>
        <v>0</v>
      </c>
      <c r="BC56" s="120">
        <f>'SO 301 - Dešťová kanalizace'!F36</f>
        <v>0</v>
      </c>
      <c r="BD56" s="122">
        <f>'SO 301 - Dešťová kanalizace'!F37</f>
        <v>0</v>
      </c>
      <c r="BE56" s="7"/>
      <c r="BT56" s="123" t="s">
        <v>84</v>
      </c>
      <c r="BV56" s="123" t="s">
        <v>78</v>
      </c>
      <c r="BW56" s="123" t="s">
        <v>90</v>
      </c>
      <c r="BX56" s="123" t="s">
        <v>5</v>
      </c>
      <c r="CL56" s="123" t="s">
        <v>91</v>
      </c>
      <c r="CM56" s="123" t="s">
        <v>87</v>
      </c>
    </row>
    <row r="57" spans="1:91" s="7" customFormat="1" ht="16.5" customHeight="1">
      <c r="A57" s="111" t="s">
        <v>80</v>
      </c>
      <c r="B57" s="112"/>
      <c r="C57" s="113"/>
      <c r="D57" s="114" t="s">
        <v>92</v>
      </c>
      <c r="E57" s="114"/>
      <c r="F57" s="114"/>
      <c r="G57" s="114"/>
      <c r="H57" s="114"/>
      <c r="I57" s="115"/>
      <c r="J57" s="114" t="s">
        <v>93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'VON - Vedlejší a ostatní 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94</v>
      </c>
      <c r="AR57" s="118"/>
      <c r="AS57" s="124">
        <v>0</v>
      </c>
      <c r="AT57" s="125">
        <f>ROUND(SUM(AV57:AW57),2)</f>
        <v>0</v>
      </c>
      <c r="AU57" s="126">
        <f>'VON - Vedlejší a ostatní ...'!P80</f>
        <v>0</v>
      </c>
      <c r="AV57" s="125">
        <f>'VON - Vedlejší a ostatní ...'!J33</f>
        <v>0</v>
      </c>
      <c r="AW57" s="125">
        <f>'VON - Vedlejší a ostatní ...'!J34</f>
        <v>0</v>
      </c>
      <c r="AX57" s="125">
        <f>'VON - Vedlejší a ostatní ...'!J35</f>
        <v>0</v>
      </c>
      <c r="AY57" s="125">
        <f>'VON - Vedlejší a ostatní ...'!J36</f>
        <v>0</v>
      </c>
      <c r="AZ57" s="125">
        <f>'VON - Vedlejší a ostatní ...'!F33</f>
        <v>0</v>
      </c>
      <c r="BA57" s="125">
        <f>'VON - Vedlejší a ostatní ...'!F34</f>
        <v>0</v>
      </c>
      <c r="BB57" s="125">
        <f>'VON - Vedlejší a ostatní ...'!F35</f>
        <v>0</v>
      </c>
      <c r="BC57" s="125">
        <f>'VON - Vedlejší a ostatní ...'!F36</f>
        <v>0</v>
      </c>
      <c r="BD57" s="127">
        <f>'VON - Vedlejší a ostatní ...'!F37</f>
        <v>0</v>
      </c>
      <c r="BE57" s="7"/>
      <c r="BT57" s="123" t="s">
        <v>84</v>
      </c>
      <c r="BV57" s="123" t="s">
        <v>78</v>
      </c>
      <c r="BW57" s="123" t="s">
        <v>95</v>
      </c>
      <c r="BX57" s="123" t="s">
        <v>5</v>
      </c>
      <c r="CL57" s="123" t="s">
        <v>91</v>
      </c>
      <c r="CM57" s="123" t="s">
        <v>87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4E3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Chodník'!C2" display="/"/>
    <hyperlink ref="A56" location="'SO 301 - Dešťová kanalizace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Chodník podél místní komunikace ul. Bužkovská v Petřvaldu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86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28. 7. 2023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ROUND((SUM(BE89:BE311)),2)</f>
        <v>0</v>
      </c>
      <c r="G33" s="38"/>
      <c r="H33" s="38"/>
      <c r="I33" s="148">
        <v>0.21</v>
      </c>
      <c r="J33" s="147">
        <f>ROUND(((SUM(BE89:BE311))*I33),2)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ROUND((SUM(BF89:BF311)),2)</f>
        <v>0</v>
      </c>
      <c r="G34" s="38"/>
      <c r="H34" s="38"/>
      <c r="I34" s="148">
        <v>0.15</v>
      </c>
      <c r="J34" s="147">
        <f>ROUND(((SUM(BF89:BF311))*I34),2)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ROUND((SUM(BG89:BG311)),2)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ROUND((SUM(BH89:BH311)),2)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ROUND((SUM(BI89:BI311)),2)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Chodník podél místní komunikace ul. Bužkovská v Petřvaldu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Chodník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Petřvald</v>
      </c>
      <c r="G52" s="40"/>
      <c r="H52" s="40"/>
      <c r="I52" s="32" t="s">
        <v>23</v>
      </c>
      <c r="J52" s="72" t="str">
        <f>IF(J12="","",J12)</f>
        <v>28. 7. 2023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Petřvald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100</v>
      </c>
      <c r="D57" s="162"/>
      <c r="E57" s="162"/>
      <c r="F57" s="162"/>
      <c r="G57" s="162"/>
      <c r="H57" s="162"/>
      <c r="I57" s="162"/>
      <c r="J57" s="163" t="s">
        <v>101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102</v>
      </c>
    </row>
    <row r="60" spans="1:31" s="9" customFormat="1" ht="24.95" customHeight="1">
      <c r="A60" s="9"/>
      <c r="B60" s="165"/>
      <c r="C60" s="166"/>
      <c r="D60" s="167" t="s">
        <v>103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104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1"/>
      <c r="C62" s="172"/>
      <c r="D62" s="173" t="s">
        <v>105</v>
      </c>
      <c r="E62" s="174"/>
      <c r="F62" s="174"/>
      <c r="G62" s="174"/>
      <c r="H62" s="174"/>
      <c r="I62" s="174"/>
      <c r="J62" s="175">
        <f>J92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1"/>
      <c r="C63" s="172"/>
      <c r="D63" s="173" t="s">
        <v>106</v>
      </c>
      <c r="E63" s="174"/>
      <c r="F63" s="174"/>
      <c r="G63" s="174"/>
      <c r="H63" s="174"/>
      <c r="I63" s="174"/>
      <c r="J63" s="175">
        <f>J141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1"/>
      <c r="C64" s="172"/>
      <c r="D64" s="173" t="s">
        <v>107</v>
      </c>
      <c r="E64" s="174"/>
      <c r="F64" s="174"/>
      <c r="G64" s="174"/>
      <c r="H64" s="174"/>
      <c r="I64" s="174"/>
      <c r="J64" s="175">
        <f>J192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1"/>
      <c r="C65" s="172"/>
      <c r="D65" s="173" t="s">
        <v>108</v>
      </c>
      <c r="E65" s="174"/>
      <c r="F65" s="174"/>
      <c r="G65" s="174"/>
      <c r="H65" s="174"/>
      <c r="I65" s="174"/>
      <c r="J65" s="175">
        <f>J213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1"/>
      <c r="C66" s="172"/>
      <c r="D66" s="173" t="s">
        <v>109</v>
      </c>
      <c r="E66" s="174"/>
      <c r="F66" s="174"/>
      <c r="G66" s="174"/>
      <c r="H66" s="174"/>
      <c r="I66" s="174"/>
      <c r="J66" s="175">
        <f>J222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1"/>
      <c r="C67" s="172"/>
      <c r="D67" s="173" t="s">
        <v>110</v>
      </c>
      <c r="E67" s="174"/>
      <c r="F67" s="174"/>
      <c r="G67" s="174"/>
      <c r="H67" s="174"/>
      <c r="I67" s="174"/>
      <c r="J67" s="175">
        <f>J262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1"/>
      <c r="C68" s="172"/>
      <c r="D68" s="173" t="s">
        <v>111</v>
      </c>
      <c r="E68" s="174"/>
      <c r="F68" s="174"/>
      <c r="G68" s="174"/>
      <c r="H68" s="174"/>
      <c r="I68" s="174"/>
      <c r="J68" s="175">
        <f>J291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112</v>
      </c>
      <c r="E69" s="174"/>
      <c r="F69" s="174"/>
      <c r="G69" s="174"/>
      <c r="H69" s="174"/>
      <c r="I69" s="174"/>
      <c r="J69" s="175">
        <f>J309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113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Chodník podél místní komunikace ul. Bužkovská v Petřvaldu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97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101 - Chodník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Petřvald</v>
      </c>
      <c r="G83" s="40"/>
      <c r="H83" s="40"/>
      <c r="I83" s="32" t="s">
        <v>23</v>
      </c>
      <c r="J83" s="72" t="str">
        <f>IF(J12="","",J12)</f>
        <v>28. 7. 2023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Město Petřvald</v>
      </c>
      <c r="G85" s="40"/>
      <c r="H85" s="40"/>
      <c r="I85" s="32" t="s">
        <v>33</v>
      </c>
      <c r="J85" s="36" t="str">
        <f>E21</f>
        <v xml:space="preserve"> 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36</v>
      </c>
      <c r="J86" s="36" t="str">
        <f>E24</f>
        <v>PROINK s.r.o.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114</v>
      </c>
      <c r="D88" s="180" t="s">
        <v>61</v>
      </c>
      <c r="E88" s="180" t="s">
        <v>57</v>
      </c>
      <c r="F88" s="180" t="s">
        <v>58</v>
      </c>
      <c r="G88" s="180" t="s">
        <v>115</v>
      </c>
      <c r="H88" s="180" t="s">
        <v>116</v>
      </c>
      <c r="I88" s="180" t="s">
        <v>117</v>
      </c>
      <c r="J88" s="180" t="s">
        <v>101</v>
      </c>
      <c r="K88" s="181" t="s">
        <v>118</v>
      </c>
      <c r="L88" s="182"/>
      <c r="M88" s="92" t="s">
        <v>19</v>
      </c>
      <c r="N88" s="93" t="s">
        <v>46</v>
      </c>
      <c r="O88" s="93" t="s">
        <v>119</v>
      </c>
      <c r="P88" s="93" t="s">
        <v>120</v>
      </c>
      <c r="Q88" s="93" t="s">
        <v>121</v>
      </c>
      <c r="R88" s="93" t="s">
        <v>122</v>
      </c>
      <c r="S88" s="93" t="s">
        <v>123</v>
      </c>
      <c r="T88" s="94" t="s">
        <v>124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125</v>
      </c>
      <c r="D89" s="40"/>
      <c r="E89" s="40"/>
      <c r="F89" s="40"/>
      <c r="G89" s="40"/>
      <c r="H89" s="40"/>
      <c r="I89" s="40"/>
      <c r="J89" s="183">
        <f>BK89</f>
        <v>0</v>
      </c>
      <c r="K89" s="40"/>
      <c r="L89" s="44"/>
      <c r="M89" s="95"/>
      <c r="N89" s="184"/>
      <c r="O89" s="96"/>
      <c r="P89" s="185">
        <f>P90</f>
        <v>0</v>
      </c>
      <c r="Q89" s="96"/>
      <c r="R89" s="185">
        <f>R90</f>
        <v>347.080064435</v>
      </c>
      <c r="S89" s="96"/>
      <c r="T89" s="186">
        <f>T90</f>
        <v>120.235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75</v>
      </c>
      <c r="AU89" s="17" t="s">
        <v>102</v>
      </c>
      <c r="BK89" s="187">
        <f>BK90</f>
        <v>0</v>
      </c>
    </row>
    <row r="90" spans="1:63" s="12" customFormat="1" ht="25.9" customHeight="1">
      <c r="A90" s="12"/>
      <c r="B90" s="188"/>
      <c r="C90" s="189"/>
      <c r="D90" s="190" t="s">
        <v>75</v>
      </c>
      <c r="E90" s="191" t="s">
        <v>126</v>
      </c>
      <c r="F90" s="191" t="s">
        <v>127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P91+P309</f>
        <v>0</v>
      </c>
      <c r="Q90" s="196"/>
      <c r="R90" s="197">
        <f>R91+R309</f>
        <v>347.080064435</v>
      </c>
      <c r="S90" s="196"/>
      <c r="T90" s="198">
        <f>T91+T309</f>
        <v>120.235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84</v>
      </c>
      <c r="AT90" s="200" t="s">
        <v>75</v>
      </c>
      <c r="AU90" s="200" t="s">
        <v>76</v>
      </c>
      <c r="AY90" s="199" t="s">
        <v>128</v>
      </c>
      <c r="BK90" s="201">
        <f>BK91+BK309</f>
        <v>0</v>
      </c>
    </row>
    <row r="91" spans="1:63" s="12" customFormat="1" ht="22.8" customHeight="1">
      <c r="A91" s="12"/>
      <c r="B91" s="188"/>
      <c r="C91" s="189"/>
      <c r="D91" s="190" t="s">
        <v>75</v>
      </c>
      <c r="E91" s="202" t="s">
        <v>84</v>
      </c>
      <c r="F91" s="202" t="s">
        <v>129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P92+P141+P192+P213+P222+P262+P291</f>
        <v>0</v>
      </c>
      <c r="Q91" s="196"/>
      <c r="R91" s="197">
        <f>R92+R141+R192+R213+R222+R262+R291</f>
        <v>347.080064435</v>
      </c>
      <c r="S91" s="196"/>
      <c r="T91" s="198">
        <f>T92+T141+T192+T213+T222+T262+T291</f>
        <v>120.235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84</v>
      </c>
      <c r="AT91" s="200" t="s">
        <v>75</v>
      </c>
      <c r="AU91" s="200" t="s">
        <v>84</v>
      </c>
      <c r="AY91" s="199" t="s">
        <v>128</v>
      </c>
      <c r="BK91" s="201">
        <f>BK92+BK141+BK192+BK213+BK222+BK262+BK291</f>
        <v>0</v>
      </c>
    </row>
    <row r="92" spans="1:63" s="12" customFormat="1" ht="20.85" customHeight="1">
      <c r="A92" s="12"/>
      <c r="B92" s="188"/>
      <c r="C92" s="189"/>
      <c r="D92" s="190" t="s">
        <v>75</v>
      </c>
      <c r="E92" s="202" t="s">
        <v>130</v>
      </c>
      <c r="F92" s="202" t="s">
        <v>131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SUM(P93:P140)</f>
        <v>0</v>
      </c>
      <c r="Q92" s="196"/>
      <c r="R92" s="197">
        <f>SUM(R93:R140)</f>
        <v>0.167726605</v>
      </c>
      <c r="S92" s="196"/>
      <c r="T92" s="198">
        <f>SUM(T93:T140)</f>
        <v>120.235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84</v>
      </c>
      <c r="AT92" s="200" t="s">
        <v>75</v>
      </c>
      <c r="AU92" s="200" t="s">
        <v>87</v>
      </c>
      <c r="AY92" s="199" t="s">
        <v>128</v>
      </c>
      <c r="BK92" s="201">
        <f>SUM(BK93:BK140)</f>
        <v>0</v>
      </c>
    </row>
    <row r="93" spans="1:65" s="2" customFormat="1" ht="16.5" customHeight="1">
      <c r="A93" s="38"/>
      <c r="B93" s="39"/>
      <c r="C93" s="204" t="s">
        <v>84</v>
      </c>
      <c r="D93" s="204" t="s">
        <v>132</v>
      </c>
      <c r="E93" s="205" t="s">
        <v>133</v>
      </c>
      <c r="F93" s="206" t="s">
        <v>134</v>
      </c>
      <c r="G93" s="207" t="s">
        <v>135</v>
      </c>
      <c r="H93" s="208">
        <v>349</v>
      </c>
      <c r="I93" s="209"/>
      <c r="J93" s="210">
        <f>ROUND(I93*H93,2)</f>
        <v>0</v>
      </c>
      <c r="K93" s="206" t="s">
        <v>136</v>
      </c>
      <c r="L93" s="44"/>
      <c r="M93" s="211" t="s">
        <v>19</v>
      </c>
      <c r="N93" s="212" t="s">
        <v>47</v>
      </c>
      <c r="O93" s="84"/>
      <c r="P93" s="213">
        <f>O93*H93</f>
        <v>0</v>
      </c>
      <c r="Q93" s="213">
        <v>1.645E-06</v>
      </c>
      <c r="R93" s="213">
        <f>Q93*H93</f>
        <v>0.000574105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137</v>
      </c>
      <c r="AT93" s="215" t="s">
        <v>132</v>
      </c>
      <c r="AU93" s="215" t="s">
        <v>138</v>
      </c>
      <c r="AY93" s="17" t="s">
        <v>128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84</v>
      </c>
      <c r="BK93" s="216">
        <f>ROUND(I93*H93,2)</f>
        <v>0</v>
      </c>
      <c r="BL93" s="17" t="s">
        <v>137</v>
      </c>
      <c r="BM93" s="215" t="s">
        <v>139</v>
      </c>
    </row>
    <row r="94" spans="1:47" s="2" customFormat="1" ht="12">
      <c r="A94" s="38"/>
      <c r="B94" s="39"/>
      <c r="C94" s="40"/>
      <c r="D94" s="217" t="s">
        <v>140</v>
      </c>
      <c r="E94" s="40"/>
      <c r="F94" s="218" t="s">
        <v>141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140</v>
      </c>
      <c r="AU94" s="17" t="s">
        <v>138</v>
      </c>
    </row>
    <row r="95" spans="1:65" s="2" customFormat="1" ht="33" customHeight="1">
      <c r="A95" s="38"/>
      <c r="B95" s="39"/>
      <c r="C95" s="204" t="s">
        <v>87</v>
      </c>
      <c r="D95" s="204" t="s">
        <v>132</v>
      </c>
      <c r="E95" s="205" t="s">
        <v>142</v>
      </c>
      <c r="F95" s="206" t="s">
        <v>143</v>
      </c>
      <c r="G95" s="207" t="s">
        <v>144</v>
      </c>
      <c r="H95" s="208">
        <v>475</v>
      </c>
      <c r="I95" s="209"/>
      <c r="J95" s="210">
        <f>ROUND(I95*H95,2)</f>
        <v>0</v>
      </c>
      <c r="K95" s="206" t="s">
        <v>136</v>
      </c>
      <c r="L95" s="44"/>
      <c r="M95" s="211" t="s">
        <v>19</v>
      </c>
      <c r="N95" s="212" t="s">
        <v>47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0.22</v>
      </c>
      <c r="T95" s="214">
        <f>S95*H95</f>
        <v>104.5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137</v>
      </c>
      <c r="AT95" s="215" t="s">
        <v>132</v>
      </c>
      <c r="AU95" s="215" t="s">
        <v>138</v>
      </c>
      <c r="AY95" s="17" t="s">
        <v>128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84</v>
      </c>
      <c r="BK95" s="216">
        <f>ROUND(I95*H95,2)</f>
        <v>0</v>
      </c>
      <c r="BL95" s="17" t="s">
        <v>137</v>
      </c>
      <c r="BM95" s="215" t="s">
        <v>145</v>
      </c>
    </row>
    <row r="96" spans="1:47" s="2" customFormat="1" ht="12">
      <c r="A96" s="38"/>
      <c r="B96" s="39"/>
      <c r="C96" s="40"/>
      <c r="D96" s="217" t="s">
        <v>140</v>
      </c>
      <c r="E96" s="40"/>
      <c r="F96" s="218" t="s">
        <v>146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140</v>
      </c>
      <c r="AU96" s="17" t="s">
        <v>138</v>
      </c>
    </row>
    <row r="97" spans="1:51" s="13" customFormat="1" ht="12">
      <c r="A97" s="13"/>
      <c r="B97" s="222"/>
      <c r="C97" s="223"/>
      <c r="D97" s="224" t="s">
        <v>147</v>
      </c>
      <c r="E97" s="225" t="s">
        <v>19</v>
      </c>
      <c r="F97" s="226" t="s">
        <v>148</v>
      </c>
      <c r="G97" s="223"/>
      <c r="H97" s="227">
        <v>475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147</v>
      </c>
      <c r="AU97" s="233" t="s">
        <v>138</v>
      </c>
      <c r="AV97" s="13" t="s">
        <v>87</v>
      </c>
      <c r="AW97" s="13" t="s">
        <v>35</v>
      </c>
      <c r="AX97" s="13" t="s">
        <v>84</v>
      </c>
      <c r="AY97" s="233" t="s">
        <v>128</v>
      </c>
    </row>
    <row r="98" spans="1:65" s="2" customFormat="1" ht="37.8" customHeight="1">
      <c r="A98" s="38"/>
      <c r="B98" s="39"/>
      <c r="C98" s="204" t="s">
        <v>138</v>
      </c>
      <c r="D98" s="204" t="s">
        <v>132</v>
      </c>
      <c r="E98" s="205" t="s">
        <v>149</v>
      </c>
      <c r="F98" s="206" t="s">
        <v>150</v>
      </c>
      <c r="G98" s="207" t="s">
        <v>144</v>
      </c>
      <c r="H98" s="208">
        <v>8</v>
      </c>
      <c r="I98" s="209"/>
      <c r="J98" s="210">
        <f>ROUND(I98*H98,2)</f>
        <v>0</v>
      </c>
      <c r="K98" s="206" t="s">
        <v>136</v>
      </c>
      <c r="L98" s="44"/>
      <c r="M98" s="211" t="s">
        <v>19</v>
      </c>
      <c r="N98" s="212" t="s">
        <v>47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0.44</v>
      </c>
      <c r="T98" s="214">
        <f>S98*H98</f>
        <v>3.52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137</v>
      </c>
      <c r="AT98" s="215" t="s">
        <v>132</v>
      </c>
      <c r="AU98" s="215" t="s">
        <v>138</v>
      </c>
      <c r="AY98" s="17" t="s">
        <v>128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84</v>
      </c>
      <c r="BK98" s="216">
        <f>ROUND(I98*H98,2)</f>
        <v>0</v>
      </c>
      <c r="BL98" s="17" t="s">
        <v>137</v>
      </c>
      <c r="BM98" s="215" t="s">
        <v>151</v>
      </c>
    </row>
    <row r="99" spans="1:47" s="2" customFormat="1" ht="12">
      <c r="A99" s="38"/>
      <c r="B99" s="39"/>
      <c r="C99" s="40"/>
      <c r="D99" s="217" t="s">
        <v>140</v>
      </c>
      <c r="E99" s="40"/>
      <c r="F99" s="218" t="s">
        <v>152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140</v>
      </c>
      <c r="AU99" s="17" t="s">
        <v>138</v>
      </c>
    </row>
    <row r="100" spans="1:51" s="13" customFormat="1" ht="12">
      <c r="A100" s="13"/>
      <c r="B100" s="222"/>
      <c r="C100" s="223"/>
      <c r="D100" s="224" t="s">
        <v>147</v>
      </c>
      <c r="E100" s="225" t="s">
        <v>19</v>
      </c>
      <c r="F100" s="226" t="s">
        <v>153</v>
      </c>
      <c r="G100" s="223"/>
      <c r="H100" s="227">
        <v>8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147</v>
      </c>
      <c r="AU100" s="233" t="s">
        <v>138</v>
      </c>
      <c r="AV100" s="13" t="s">
        <v>87</v>
      </c>
      <c r="AW100" s="13" t="s">
        <v>35</v>
      </c>
      <c r="AX100" s="13" t="s">
        <v>84</v>
      </c>
      <c r="AY100" s="233" t="s">
        <v>128</v>
      </c>
    </row>
    <row r="101" spans="1:65" s="2" customFormat="1" ht="37.8" customHeight="1">
      <c r="A101" s="38"/>
      <c r="B101" s="39"/>
      <c r="C101" s="204" t="s">
        <v>137</v>
      </c>
      <c r="D101" s="204" t="s">
        <v>132</v>
      </c>
      <c r="E101" s="205" t="s">
        <v>154</v>
      </c>
      <c r="F101" s="206" t="s">
        <v>155</v>
      </c>
      <c r="G101" s="207" t="s">
        <v>144</v>
      </c>
      <c r="H101" s="208">
        <v>1</v>
      </c>
      <c r="I101" s="209"/>
      <c r="J101" s="210">
        <f>ROUND(I101*H101,2)</f>
        <v>0</v>
      </c>
      <c r="K101" s="206" t="s">
        <v>136</v>
      </c>
      <c r="L101" s="44"/>
      <c r="M101" s="211" t="s">
        <v>19</v>
      </c>
      <c r="N101" s="212" t="s">
        <v>47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0.26</v>
      </c>
      <c r="T101" s="214">
        <f>S101*H101</f>
        <v>0.26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137</v>
      </c>
      <c r="AT101" s="215" t="s">
        <v>132</v>
      </c>
      <c r="AU101" s="215" t="s">
        <v>138</v>
      </c>
      <c r="AY101" s="17" t="s">
        <v>128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84</v>
      </c>
      <c r="BK101" s="216">
        <f>ROUND(I101*H101,2)</f>
        <v>0</v>
      </c>
      <c r="BL101" s="17" t="s">
        <v>137</v>
      </c>
      <c r="BM101" s="215" t="s">
        <v>156</v>
      </c>
    </row>
    <row r="102" spans="1:47" s="2" customFormat="1" ht="12">
      <c r="A102" s="38"/>
      <c r="B102" s="39"/>
      <c r="C102" s="40"/>
      <c r="D102" s="217" t="s">
        <v>140</v>
      </c>
      <c r="E102" s="40"/>
      <c r="F102" s="218" t="s">
        <v>157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140</v>
      </c>
      <c r="AU102" s="17" t="s">
        <v>138</v>
      </c>
    </row>
    <row r="103" spans="1:65" s="2" customFormat="1" ht="37.8" customHeight="1">
      <c r="A103" s="38"/>
      <c r="B103" s="39"/>
      <c r="C103" s="204" t="s">
        <v>158</v>
      </c>
      <c r="D103" s="204" t="s">
        <v>132</v>
      </c>
      <c r="E103" s="205" t="s">
        <v>159</v>
      </c>
      <c r="F103" s="206" t="s">
        <v>160</v>
      </c>
      <c r="G103" s="207" t="s">
        <v>144</v>
      </c>
      <c r="H103" s="208">
        <v>7</v>
      </c>
      <c r="I103" s="209"/>
      <c r="J103" s="210">
        <f>ROUND(I103*H103,2)</f>
        <v>0</v>
      </c>
      <c r="K103" s="206" t="s">
        <v>136</v>
      </c>
      <c r="L103" s="44"/>
      <c r="M103" s="211" t="s">
        <v>19</v>
      </c>
      <c r="N103" s="212" t="s">
        <v>47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0.09</v>
      </c>
      <c r="T103" s="214">
        <f>S103*H103</f>
        <v>0.63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137</v>
      </c>
      <c r="AT103" s="215" t="s">
        <v>132</v>
      </c>
      <c r="AU103" s="215" t="s">
        <v>138</v>
      </c>
      <c r="AY103" s="17" t="s">
        <v>128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84</v>
      </c>
      <c r="BK103" s="216">
        <f>ROUND(I103*H103,2)</f>
        <v>0</v>
      </c>
      <c r="BL103" s="17" t="s">
        <v>137</v>
      </c>
      <c r="BM103" s="215" t="s">
        <v>161</v>
      </c>
    </row>
    <row r="104" spans="1:47" s="2" customFormat="1" ht="12">
      <c r="A104" s="38"/>
      <c r="B104" s="39"/>
      <c r="C104" s="40"/>
      <c r="D104" s="217" t="s">
        <v>140</v>
      </c>
      <c r="E104" s="40"/>
      <c r="F104" s="218" t="s">
        <v>162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140</v>
      </c>
      <c r="AU104" s="17" t="s">
        <v>138</v>
      </c>
    </row>
    <row r="105" spans="1:65" s="2" customFormat="1" ht="24.15" customHeight="1">
      <c r="A105" s="38"/>
      <c r="B105" s="39"/>
      <c r="C105" s="204" t="s">
        <v>163</v>
      </c>
      <c r="D105" s="204" t="s">
        <v>132</v>
      </c>
      <c r="E105" s="205" t="s">
        <v>164</v>
      </c>
      <c r="F105" s="206" t="s">
        <v>165</v>
      </c>
      <c r="G105" s="207" t="s">
        <v>166</v>
      </c>
      <c r="H105" s="208">
        <v>5</v>
      </c>
      <c r="I105" s="209"/>
      <c r="J105" s="210">
        <f>ROUND(I105*H105,2)</f>
        <v>0</v>
      </c>
      <c r="K105" s="206" t="s">
        <v>136</v>
      </c>
      <c r="L105" s="44"/>
      <c r="M105" s="211" t="s">
        <v>19</v>
      </c>
      <c r="N105" s="212" t="s">
        <v>47</v>
      </c>
      <c r="O105" s="84"/>
      <c r="P105" s="213">
        <f>O105*H105</f>
        <v>0</v>
      </c>
      <c r="Q105" s="213">
        <v>0.032028</v>
      </c>
      <c r="R105" s="213">
        <f>Q105*H105</f>
        <v>0.16014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137</v>
      </c>
      <c r="AT105" s="215" t="s">
        <v>132</v>
      </c>
      <c r="AU105" s="215" t="s">
        <v>138</v>
      </c>
      <c r="AY105" s="17" t="s">
        <v>128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84</v>
      </c>
      <c r="BK105" s="216">
        <f>ROUND(I105*H105,2)</f>
        <v>0</v>
      </c>
      <c r="BL105" s="17" t="s">
        <v>137</v>
      </c>
      <c r="BM105" s="215" t="s">
        <v>167</v>
      </c>
    </row>
    <row r="106" spans="1:47" s="2" customFormat="1" ht="12">
      <c r="A106" s="38"/>
      <c r="B106" s="39"/>
      <c r="C106" s="40"/>
      <c r="D106" s="217" t="s">
        <v>140</v>
      </c>
      <c r="E106" s="40"/>
      <c r="F106" s="218" t="s">
        <v>168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140</v>
      </c>
      <c r="AU106" s="17" t="s">
        <v>138</v>
      </c>
    </row>
    <row r="107" spans="1:65" s="2" customFormat="1" ht="16.5" customHeight="1">
      <c r="A107" s="38"/>
      <c r="B107" s="39"/>
      <c r="C107" s="204" t="s">
        <v>169</v>
      </c>
      <c r="D107" s="204" t="s">
        <v>132</v>
      </c>
      <c r="E107" s="205" t="s">
        <v>170</v>
      </c>
      <c r="F107" s="206" t="s">
        <v>171</v>
      </c>
      <c r="G107" s="207" t="s">
        <v>144</v>
      </c>
      <c r="H107" s="208">
        <v>15</v>
      </c>
      <c r="I107" s="209"/>
      <c r="J107" s="210">
        <f>ROUND(I107*H107,2)</f>
        <v>0</v>
      </c>
      <c r="K107" s="206" t="s">
        <v>136</v>
      </c>
      <c r="L107" s="44"/>
      <c r="M107" s="211" t="s">
        <v>19</v>
      </c>
      <c r="N107" s="212" t="s">
        <v>47</v>
      </c>
      <c r="O107" s="84"/>
      <c r="P107" s="213">
        <f>O107*H107</f>
        <v>0</v>
      </c>
      <c r="Q107" s="213">
        <v>0.0004675</v>
      </c>
      <c r="R107" s="213">
        <f>Q107*H107</f>
        <v>0.0070125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137</v>
      </c>
      <c r="AT107" s="215" t="s">
        <v>132</v>
      </c>
      <c r="AU107" s="215" t="s">
        <v>138</v>
      </c>
      <c r="AY107" s="17" t="s">
        <v>128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84</v>
      </c>
      <c r="BK107" s="216">
        <f>ROUND(I107*H107,2)</f>
        <v>0</v>
      </c>
      <c r="BL107" s="17" t="s">
        <v>137</v>
      </c>
      <c r="BM107" s="215" t="s">
        <v>172</v>
      </c>
    </row>
    <row r="108" spans="1:47" s="2" customFormat="1" ht="12">
      <c r="A108" s="38"/>
      <c r="B108" s="39"/>
      <c r="C108" s="40"/>
      <c r="D108" s="217" t="s">
        <v>140</v>
      </c>
      <c r="E108" s="40"/>
      <c r="F108" s="218" t="s">
        <v>173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140</v>
      </c>
      <c r="AU108" s="17" t="s">
        <v>138</v>
      </c>
    </row>
    <row r="109" spans="1:65" s="2" customFormat="1" ht="24.15" customHeight="1">
      <c r="A109" s="38"/>
      <c r="B109" s="39"/>
      <c r="C109" s="204" t="s">
        <v>174</v>
      </c>
      <c r="D109" s="204" t="s">
        <v>132</v>
      </c>
      <c r="E109" s="205" t="s">
        <v>175</v>
      </c>
      <c r="F109" s="206" t="s">
        <v>176</v>
      </c>
      <c r="G109" s="207" t="s">
        <v>135</v>
      </c>
      <c r="H109" s="208">
        <v>13</v>
      </c>
      <c r="I109" s="209"/>
      <c r="J109" s="210">
        <f>ROUND(I109*H109,2)</f>
        <v>0</v>
      </c>
      <c r="K109" s="206" t="s">
        <v>136</v>
      </c>
      <c r="L109" s="44"/>
      <c r="M109" s="211" t="s">
        <v>19</v>
      </c>
      <c r="N109" s="212" t="s">
        <v>47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0.205</v>
      </c>
      <c r="T109" s="214">
        <f>S109*H109</f>
        <v>2.665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137</v>
      </c>
      <c r="AT109" s="215" t="s">
        <v>132</v>
      </c>
      <c r="AU109" s="215" t="s">
        <v>138</v>
      </c>
      <c r="AY109" s="17" t="s">
        <v>128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84</v>
      </c>
      <c r="BK109" s="216">
        <f>ROUND(I109*H109,2)</f>
        <v>0</v>
      </c>
      <c r="BL109" s="17" t="s">
        <v>137</v>
      </c>
      <c r="BM109" s="215" t="s">
        <v>177</v>
      </c>
    </row>
    <row r="110" spans="1:47" s="2" customFormat="1" ht="12">
      <c r="A110" s="38"/>
      <c r="B110" s="39"/>
      <c r="C110" s="40"/>
      <c r="D110" s="217" t="s">
        <v>140</v>
      </c>
      <c r="E110" s="40"/>
      <c r="F110" s="218" t="s">
        <v>178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140</v>
      </c>
      <c r="AU110" s="17" t="s">
        <v>138</v>
      </c>
    </row>
    <row r="111" spans="1:65" s="2" customFormat="1" ht="37.8" customHeight="1">
      <c r="A111" s="38"/>
      <c r="B111" s="39"/>
      <c r="C111" s="204" t="s">
        <v>179</v>
      </c>
      <c r="D111" s="204" t="s">
        <v>132</v>
      </c>
      <c r="E111" s="205" t="s">
        <v>180</v>
      </c>
      <c r="F111" s="206" t="s">
        <v>181</v>
      </c>
      <c r="G111" s="207" t="s">
        <v>135</v>
      </c>
      <c r="H111" s="208">
        <v>7.5</v>
      </c>
      <c r="I111" s="209"/>
      <c r="J111" s="210">
        <f>ROUND(I111*H111,2)</f>
        <v>0</v>
      </c>
      <c r="K111" s="206" t="s">
        <v>136</v>
      </c>
      <c r="L111" s="44"/>
      <c r="M111" s="211" t="s">
        <v>19</v>
      </c>
      <c r="N111" s="212" t="s">
        <v>47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0.9</v>
      </c>
      <c r="T111" s="214">
        <f>S111*H111</f>
        <v>6.75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137</v>
      </c>
      <c r="AT111" s="215" t="s">
        <v>132</v>
      </c>
      <c r="AU111" s="215" t="s">
        <v>138</v>
      </c>
      <c r="AY111" s="17" t="s">
        <v>128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84</v>
      </c>
      <c r="BK111" s="216">
        <f>ROUND(I111*H111,2)</f>
        <v>0</v>
      </c>
      <c r="BL111" s="17" t="s">
        <v>137</v>
      </c>
      <c r="BM111" s="215" t="s">
        <v>182</v>
      </c>
    </row>
    <row r="112" spans="1:47" s="2" customFormat="1" ht="12">
      <c r="A112" s="38"/>
      <c r="B112" s="39"/>
      <c r="C112" s="40"/>
      <c r="D112" s="217" t="s">
        <v>140</v>
      </c>
      <c r="E112" s="40"/>
      <c r="F112" s="218" t="s">
        <v>183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138</v>
      </c>
    </row>
    <row r="113" spans="1:65" s="2" customFormat="1" ht="16.5" customHeight="1">
      <c r="A113" s="38"/>
      <c r="B113" s="39"/>
      <c r="C113" s="204" t="s">
        <v>184</v>
      </c>
      <c r="D113" s="204" t="s">
        <v>132</v>
      </c>
      <c r="E113" s="205" t="s">
        <v>185</v>
      </c>
      <c r="F113" s="206" t="s">
        <v>186</v>
      </c>
      <c r="G113" s="207" t="s">
        <v>187</v>
      </c>
      <c r="H113" s="208">
        <v>1</v>
      </c>
      <c r="I113" s="209"/>
      <c r="J113" s="210">
        <f>ROUND(I113*H113,2)</f>
        <v>0</v>
      </c>
      <c r="K113" s="206" t="s">
        <v>136</v>
      </c>
      <c r="L113" s="44"/>
      <c r="M113" s="211" t="s">
        <v>19</v>
      </c>
      <c r="N113" s="212" t="s">
        <v>47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1.76</v>
      </c>
      <c r="T113" s="214">
        <f>S113*H113</f>
        <v>1.76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137</v>
      </c>
      <c r="AT113" s="215" t="s">
        <v>132</v>
      </c>
      <c r="AU113" s="215" t="s">
        <v>138</v>
      </c>
      <c r="AY113" s="17" t="s">
        <v>128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84</v>
      </c>
      <c r="BK113" s="216">
        <f>ROUND(I113*H113,2)</f>
        <v>0</v>
      </c>
      <c r="BL113" s="17" t="s">
        <v>137</v>
      </c>
      <c r="BM113" s="215" t="s">
        <v>188</v>
      </c>
    </row>
    <row r="114" spans="1:47" s="2" customFormat="1" ht="12">
      <c r="A114" s="38"/>
      <c r="B114" s="39"/>
      <c r="C114" s="40"/>
      <c r="D114" s="217" t="s">
        <v>140</v>
      </c>
      <c r="E114" s="40"/>
      <c r="F114" s="218" t="s">
        <v>189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138</v>
      </c>
    </row>
    <row r="115" spans="1:65" s="2" customFormat="1" ht="16.5" customHeight="1">
      <c r="A115" s="38"/>
      <c r="B115" s="39"/>
      <c r="C115" s="204" t="s">
        <v>130</v>
      </c>
      <c r="D115" s="204" t="s">
        <v>132</v>
      </c>
      <c r="E115" s="205" t="s">
        <v>190</v>
      </c>
      <c r="F115" s="206" t="s">
        <v>191</v>
      </c>
      <c r="G115" s="207" t="s">
        <v>166</v>
      </c>
      <c r="H115" s="208">
        <v>1</v>
      </c>
      <c r="I115" s="209"/>
      <c r="J115" s="210">
        <f>ROUND(I115*H115,2)</f>
        <v>0</v>
      </c>
      <c r="K115" s="206" t="s">
        <v>136</v>
      </c>
      <c r="L115" s="44"/>
      <c r="M115" s="211" t="s">
        <v>19</v>
      </c>
      <c r="N115" s="212" t="s">
        <v>47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0.15</v>
      </c>
      <c r="T115" s="214">
        <f>S115*H115</f>
        <v>0.15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137</v>
      </c>
      <c r="AT115" s="215" t="s">
        <v>132</v>
      </c>
      <c r="AU115" s="215" t="s">
        <v>138</v>
      </c>
      <c r="AY115" s="17" t="s">
        <v>128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84</v>
      </c>
      <c r="BK115" s="216">
        <f>ROUND(I115*H115,2)</f>
        <v>0</v>
      </c>
      <c r="BL115" s="17" t="s">
        <v>137</v>
      </c>
      <c r="BM115" s="215" t="s">
        <v>192</v>
      </c>
    </row>
    <row r="116" spans="1:47" s="2" customFormat="1" ht="12">
      <c r="A116" s="38"/>
      <c r="B116" s="39"/>
      <c r="C116" s="40"/>
      <c r="D116" s="217" t="s">
        <v>140</v>
      </c>
      <c r="E116" s="40"/>
      <c r="F116" s="218" t="s">
        <v>193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140</v>
      </c>
      <c r="AU116" s="17" t="s">
        <v>138</v>
      </c>
    </row>
    <row r="117" spans="1:65" s="2" customFormat="1" ht="21.75" customHeight="1">
      <c r="A117" s="38"/>
      <c r="B117" s="39"/>
      <c r="C117" s="204" t="s">
        <v>194</v>
      </c>
      <c r="D117" s="204" t="s">
        <v>132</v>
      </c>
      <c r="E117" s="205" t="s">
        <v>195</v>
      </c>
      <c r="F117" s="206" t="s">
        <v>196</v>
      </c>
      <c r="G117" s="207" t="s">
        <v>166</v>
      </c>
      <c r="H117" s="208">
        <v>16</v>
      </c>
      <c r="I117" s="209"/>
      <c r="J117" s="210">
        <f>ROUND(I117*H117,2)</f>
        <v>0</v>
      </c>
      <c r="K117" s="206" t="s">
        <v>136</v>
      </c>
      <c r="L117" s="44"/>
      <c r="M117" s="211" t="s">
        <v>19</v>
      </c>
      <c r="N117" s="212" t="s">
        <v>47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137</v>
      </c>
      <c r="AT117" s="215" t="s">
        <v>132</v>
      </c>
      <c r="AU117" s="215" t="s">
        <v>138</v>
      </c>
      <c r="AY117" s="17" t="s">
        <v>128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84</v>
      </c>
      <c r="BK117" s="216">
        <f>ROUND(I117*H117,2)</f>
        <v>0</v>
      </c>
      <c r="BL117" s="17" t="s">
        <v>137</v>
      </c>
      <c r="BM117" s="215" t="s">
        <v>197</v>
      </c>
    </row>
    <row r="118" spans="1:47" s="2" customFormat="1" ht="12">
      <c r="A118" s="38"/>
      <c r="B118" s="39"/>
      <c r="C118" s="40"/>
      <c r="D118" s="217" t="s">
        <v>140</v>
      </c>
      <c r="E118" s="40"/>
      <c r="F118" s="218" t="s">
        <v>198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140</v>
      </c>
      <c r="AU118" s="17" t="s">
        <v>138</v>
      </c>
    </row>
    <row r="119" spans="1:65" s="2" customFormat="1" ht="16.5" customHeight="1">
      <c r="A119" s="38"/>
      <c r="B119" s="39"/>
      <c r="C119" s="204" t="s">
        <v>199</v>
      </c>
      <c r="D119" s="204" t="s">
        <v>132</v>
      </c>
      <c r="E119" s="205" t="s">
        <v>200</v>
      </c>
      <c r="F119" s="206" t="s">
        <v>201</v>
      </c>
      <c r="G119" s="207" t="s">
        <v>166</v>
      </c>
      <c r="H119" s="208">
        <v>5</v>
      </c>
      <c r="I119" s="209"/>
      <c r="J119" s="210">
        <f>ROUND(I119*H119,2)</f>
        <v>0</v>
      </c>
      <c r="K119" s="206" t="s">
        <v>136</v>
      </c>
      <c r="L119" s="44"/>
      <c r="M119" s="211" t="s">
        <v>19</v>
      </c>
      <c r="N119" s="212" t="s">
        <v>47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137</v>
      </c>
      <c r="AT119" s="215" t="s">
        <v>132</v>
      </c>
      <c r="AU119" s="215" t="s">
        <v>138</v>
      </c>
      <c r="AY119" s="17" t="s">
        <v>128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84</v>
      </c>
      <c r="BK119" s="216">
        <f>ROUND(I119*H119,2)</f>
        <v>0</v>
      </c>
      <c r="BL119" s="17" t="s">
        <v>137</v>
      </c>
      <c r="BM119" s="215" t="s">
        <v>202</v>
      </c>
    </row>
    <row r="120" spans="1:47" s="2" customFormat="1" ht="12">
      <c r="A120" s="38"/>
      <c r="B120" s="39"/>
      <c r="C120" s="40"/>
      <c r="D120" s="217" t="s">
        <v>140</v>
      </c>
      <c r="E120" s="40"/>
      <c r="F120" s="218" t="s">
        <v>203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140</v>
      </c>
      <c r="AU120" s="17" t="s">
        <v>138</v>
      </c>
    </row>
    <row r="121" spans="1:47" s="2" customFormat="1" ht="12">
      <c r="A121" s="38"/>
      <c r="B121" s="39"/>
      <c r="C121" s="40"/>
      <c r="D121" s="224" t="s">
        <v>204</v>
      </c>
      <c r="E121" s="40"/>
      <c r="F121" s="234" t="s">
        <v>205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204</v>
      </c>
      <c r="AU121" s="17" t="s">
        <v>138</v>
      </c>
    </row>
    <row r="122" spans="1:65" s="2" customFormat="1" ht="21.75" customHeight="1">
      <c r="A122" s="38"/>
      <c r="B122" s="39"/>
      <c r="C122" s="204" t="s">
        <v>206</v>
      </c>
      <c r="D122" s="204" t="s">
        <v>132</v>
      </c>
      <c r="E122" s="205" t="s">
        <v>207</v>
      </c>
      <c r="F122" s="206" t="s">
        <v>208</v>
      </c>
      <c r="G122" s="207" t="s">
        <v>144</v>
      </c>
      <c r="H122" s="208">
        <v>15</v>
      </c>
      <c r="I122" s="209"/>
      <c r="J122" s="210">
        <f>ROUND(I122*H122,2)</f>
        <v>0</v>
      </c>
      <c r="K122" s="206" t="s">
        <v>136</v>
      </c>
      <c r="L122" s="44"/>
      <c r="M122" s="211" t="s">
        <v>19</v>
      </c>
      <c r="N122" s="212" t="s">
        <v>47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137</v>
      </c>
      <c r="AT122" s="215" t="s">
        <v>132</v>
      </c>
      <c r="AU122" s="215" t="s">
        <v>138</v>
      </c>
      <c r="AY122" s="17" t="s">
        <v>128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84</v>
      </c>
      <c r="BK122" s="216">
        <f>ROUND(I122*H122,2)</f>
        <v>0</v>
      </c>
      <c r="BL122" s="17" t="s">
        <v>137</v>
      </c>
      <c r="BM122" s="215" t="s">
        <v>209</v>
      </c>
    </row>
    <row r="123" spans="1:47" s="2" customFormat="1" ht="12">
      <c r="A123" s="38"/>
      <c r="B123" s="39"/>
      <c r="C123" s="40"/>
      <c r="D123" s="217" t="s">
        <v>140</v>
      </c>
      <c r="E123" s="40"/>
      <c r="F123" s="218" t="s">
        <v>210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140</v>
      </c>
      <c r="AU123" s="17" t="s">
        <v>138</v>
      </c>
    </row>
    <row r="124" spans="1:65" s="2" customFormat="1" ht="24.15" customHeight="1">
      <c r="A124" s="38"/>
      <c r="B124" s="39"/>
      <c r="C124" s="204" t="s">
        <v>8</v>
      </c>
      <c r="D124" s="204" t="s">
        <v>132</v>
      </c>
      <c r="E124" s="205" t="s">
        <v>211</v>
      </c>
      <c r="F124" s="206" t="s">
        <v>212</v>
      </c>
      <c r="G124" s="207" t="s">
        <v>166</v>
      </c>
      <c r="H124" s="208">
        <v>16</v>
      </c>
      <c r="I124" s="209"/>
      <c r="J124" s="210">
        <f>ROUND(I124*H124,2)</f>
        <v>0</v>
      </c>
      <c r="K124" s="206" t="s">
        <v>136</v>
      </c>
      <c r="L124" s="44"/>
      <c r="M124" s="211" t="s">
        <v>19</v>
      </c>
      <c r="N124" s="212" t="s">
        <v>47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137</v>
      </c>
      <c r="AT124" s="215" t="s">
        <v>132</v>
      </c>
      <c r="AU124" s="215" t="s">
        <v>138</v>
      </c>
      <c r="AY124" s="17" t="s">
        <v>128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84</v>
      </c>
      <c r="BK124" s="216">
        <f>ROUND(I124*H124,2)</f>
        <v>0</v>
      </c>
      <c r="BL124" s="17" t="s">
        <v>137</v>
      </c>
      <c r="BM124" s="215" t="s">
        <v>213</v>
      </c>
    </row>
    <row r="125" spans="1:47" s="2" customFormat="1" ht="12">
      <c r="A125" s="38"/>
      <c r="B125" s="39"/>
      <c r="C125" s="40"/>
      <c r="D125" s="217" t="s">
        <v>140</v>
      </c>
      <c r="E125" s="40"/>
      <c r="F125" s="218" t="s">
        <v>214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140</v>
      </c>
      <c r="AU125" s="17" t="s">
        <v>138</v>
      </c>
    </row>
    <row r="126" spans="1:65" s="2" customFormat="1" ht="24.15" customHeight="1">
      <c r="A126" s="38"/>
      <c r="B126" s="39"/>
      <c r="C126" s="204" t="s">
        <v>215</v>
      </c>
      <c r="D126" s="204" t="s">
        <v>132</v>
      </c>
      <c r="E126" s="205" t="s">
        <v>216</v>
      </c>
      <c r="F126" s="206" t="s">
        <v>217</v>
      </c>
      <c r="G126" s="207" t="s">
        <v>166</v>
      </c>
      <c r="H126" s="208">
        <v>16</v>
      </c>
      <c r="I126" s="209"/>
      <c r="J126" s="210">
        <f>ROUND(I126*H126,2)</f>
        <v>0</v>
      </c>
      <c r="K126" s="206" t="s">
        <v>136</v>
      </c>
      <c r="L126" s="44"/>
      <c r="M126" s="211" t="s">
        <v>19</v>
      </c>
      <c r="N126" s="212" t="s">
        <v>47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137</v>
      </c>
      <c r="AT126" s="215" t="s">
        <v>132</v>
      </c>
      <c r="AU126" s="215" t="s">
        <v>138</v>
      </c>
      <c r="AY126" s="17" t="s">
        <v>128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84</v>
      </c>
      <c r="BK126" s="216">
        <f>ROUND(I126*H126,2)</f>
        <v>0</v>
      </c>
      <c r="BL126" s="17" t="s">
        <v>137</v>
      </c>
      <c r="BM126" s="215" t="s">
        <v>218</v>
      </c>
    </row>
    <row r="127" spans="1:47" s="2" customFormat="1" ht="12">
      <c r="A127" s="38"/>
      <c r="B127" s="39"/>
      <c r="C127" s="40"/>
      <c r="D127" s="217" t="s">
        <v>140</v>
      </c>
      <c r="E127" s="40"/>
      <c r="F127" s="218" t="s">
        <v>219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140</v>
      </c>
      <c r="AU127" s="17" t="s">
        <v>138</v>
      </c>
    </row>
    <row r="128" spans="1:65" s="2" customFormat="1" ht="24.15" customHeight="1">
      <c r="A128" s="38"/>
      <c r="B128" s="39"/>
      <c r="C128" s="204" t="s">
        <v>220</v>
      </c>
      <c r="D128" s="204" t="s">
        <v>132</v>
      </c>
      <c r="E128" s="205" t="s">
        <v>221</v>
      </c>
      <c r="F128" s="206" t="s">
        <v>222</v>
      </c>
      <c r="G128" s="207" t="s">
        <v>166</v>
      </c>
      <c r="H128" s="208">
        <v>16</v>
      </c>
      <c r="I128" s="209"/>
      <c r="J128" s="210">
        <f>ROUND(I128*H128,2)</f>
        <v>0</v>
      </c>
      <c r="K128" s="206" t="s">
        <v>136</v>
      </c>
      <c r="L128" s="44"/>
      <c r="M128" s="211" t="s">
        <v>19</v>
      </c>
      <c r="N128" s="212" t="s">
        <v>47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137</v>
      </c>
      <c r="AT128" s="215" t="s">
        <v>132</v>
      </c>
      <c r="AU128" s="215" t="s">
        <v>138</v>
      </c>
      <c r="AY128" s="17" t="s">
        <v>128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84</v>
      </c>
      <c r="BK128" s="216">
        <f>ROUND(I128*H128,2)</f>
        <v>0</v>
      </c>
      <c r="BL128" s="17" t="s">
        <v>137</v>
      </c>
      <c r="BM128" s="215" t="s">
        <v>223</v>
      </c>
    </row>
    <row r="129" spans="1:47" s="2" customFormat="1" ht="12">
      <c r="A129" s="38"/>
      <c r="B129" s="39"/>
      <c r="C129" s="40"/>
      <c r="D129" s="217" t="s">
        <v>140</v>
      </c>
      <c r="E129" s="40"/>
      <c r="F129" s="218" t="s">
        <v>224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140</v>
      </c>
      <c r="AU129" s="17" t="s">
        <v>138</v>
      </c>
    </row>
    <row r="130" spans="1:65" s="2" customFormat="1" ht="24.15" customHeight="1">
      <c r="A130" s="38"/>
      <c r="B130" s="39"/>
      <c r="C130" s="204" t="s">
        <v>225</v>
      </c>
      <c r="D130" s="204" t="s">
        <v>132</v>
      </c>
      <c r="E130" s="205" t="s">
        <v>226</v>
      </c>
      <c r="F130" s="206" t="s">
        <v>227</v>
      </c>
      <c r="G130" s="207" t="s">
        <v>228</v>
      </c>
      <c r="H130" s="208">
        <v>120.235</v>
      </c>
      <c r="I130" s="209"/>
      <c r="J130" s="210">
        <f>ROUND(I130*H130,2)</f>
        <v>0</v>
      </c>
      <c r="K130" s="206" t="s">
        <v>136</v>
      </c>
      <c r="L130" s="44"/>
      <c r="M130" s="211" t="s">
        <v>19</v>
      </c>
      <c r="N130" s="212" t="s">
        <v>47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137</v>
      </c>
      <c r="AT130" s="215" t="s">
        <v>132</v>
      </c>
      <c r="AU130" s="215" t="s">
        <v>138</v>
      </c>
      <c r="AY130" s="17" t="s">
        <v>128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84</v>
      </c>
      <c r="BK130" s="216">
        <f>ROUND(I130*H130,2)</f>
        <v>0</v>
      </c>
      <c r="BL130" s="17" t="s">
        <v>137</v>
      </c>
      <c r="BM130" s="215" t="s">
        <v>229</v>
      </c>
    </row>
    <row r="131" spans="1:47" s="2" customFormat="1" ht="12">
      <c r="A131" s="38"/>
      <c r="B131" s="39"/>
      <c r="C131" s="40"/>
      <c r="D131" s="217" t="s">
        <v>140</v>
      </c>
      <c r="E131" s="40"/>
      <c r="F131" s="218" t="s">
        <v>230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140</v>
      </c>
      <c r="AU131" s="17" t="s">
        <v>138</v>
      </c>
    </row>
    <row r="132" spans="1:65" s="2" customFormat="1" ht="24.15" customHeight="1">
      <c r="A132" s="38"/>
      <c r="B132" s="39"/>
      <c r="C132" s="204" t="s">
        <v>231</v>
      </c>
      <c r="D132" s="204" t="s">
        <v>132</v>
      </c>
      <c r="E132" s="205" t="s">
        <v>232</v>
      </c>
      <c r="F132" s="206" t="s">
        <v>233</v>
      </c>
      <c r="G132" s="207" t="s">
        <v>228</v>
      </c>
      <c r="H132" s="208">
        <v>1082.115</v>
      </c>
      <c r="I132" s="209"/>
      <c r="J132" s="210">
        <f>ROUND(I132*H132,2)</f>
        <v>0</v>
      </c>
      <c r="K132" s="206" t="s">
        <v>136</v>
      </c>
      <c r="L132" s="44"/>
      <c r="M132" s="211" t="s">
        <v>19</v>
      </c>
      <c r="N132" s="212" t="s">
        <v>47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137</v>
      </c>
      <c r="AT132" s="215" t="s">
        <v>132</v>
      </c>
      <c r="AU132" s="215" t="s">
        <v>138</v>
      </c>
      <c r="AY132" s="17" t="s">
        <v>128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84</v>
      </c>
      <c r="BK132" s="216">
        <f>ROUND(I132*H132,2)</f>
        <v>0</v>
      </c>
      <c r="BL132" s="17" t="s">
        <v>137</v>
      </c>
      <c r="BM132" s="215" t="s">
        <v>234</v>
      </c>
    </row>
    <row r="133" spans="1:47" s="2" customFormat="1" ht="12">
      <c r="A133" s="38"/>
      <c r="B133" s="39"/>
      <c r="C133" s="40"/>
      <c r="D133" s="217" t="s">
        <v>140</v>
      </c>
      <c r="E133" s="40"/>
      <c r="F133" s="218" t="s">
        <v>235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140</v>
      </c>
      <c r="AU133" s="17" t="s">
        <v>138</v>
      </c>
    </row>
    <row r="134" spans="1:51" s="13" customFormat="1" ht="12">
      <c r="A134" s="13"/>
      <c r="B134" s="222"/>
      <c r="C134" s="223"/>
      <c r="D134" s="224" t="s">
        <v>147</v>
      </c>
      <c r="E134" s="225" t="s">
        <v>19</v>
      </c>
      <c r="F134" s="226" t="s">
        <v>236</v>
      </c>
      <c r="G134" s="223"/>
      <c r="H134" s="227">
        <v>1082.115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147</v>
      </c>
      <c r="AU134" s="233" t="s">
        <v>138</v>
      </c>
      <c r="AV134" s="13" t="s">
        <v>87</v>
      </c>
      <c r="AW134" s="13" t="s">
        <v>35</v>
      </c>
      <c r="AX134" s="13" t="s">
        <v>84</v>
      </c>
      <c r="AY134" s="233" t="s">
        <v>128</v>
      </c>
    </row>
    <row r="135" spans="1:65" s="2" customFormat="1" ht="24.15" customHeight="1">
      <c r="A135" s="38"/>
      <c r="B135" s="39"/>
      <c r="C135" s="204" t="s">
        <v>237</v>
      </c>
      <c r="D135" s="204" t="s">
        <v>132</v>
      </c>
      <c r="E135" s="205" t="s">
        <v>238</v>
      </c>
      <c r="F135" s="206" t="s">
        <v>239</v>
      </c>
      <c r="G135" s="207" t="s">
        <v>228</v>
      </c>
      <c r="H135" s="208">
        <v>12.215</v>
      </c>
      <c r="I135" s="209"/>
      <c r="J135" s="210">
        <f>ROUND(I135*H135,2)</f>
        <v>0</v>
      </c>
      <c r="K135" s="206" t="s">
        <v>136</v>
      </c>
      <c r="L135" s="44"/>
      <c r="M135" s="211" t="s">
        <v>19</v>
      </c>
      <c r="N135" s="212" t="s">
        <v>47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137</v>
      </c>
      <c r="AT135" s="215" t="s">
        <v>132</v>
      </c>
      <c r="AU135" s="215" t="s">
        <v>138</v>
      </c>
      <c r="AY135" s="17" t="s">
        <v>128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84</v>
      </c>
      <c r="BK135" s="216">
        <f>ROUND(I135*H135,2)</f>
        <v>0</v>
      </c>
      <c r="BL135" s="17" t="s">
        <v>137</v>
      </c>
      <c r="BM135" s="215" t="s">
        <v>240</v>
      </c>
    </row>
    <row r="136" spans="1:47" s="2" customFormat="1" ht="12">
      <c r="A136" s="38"/>
      <c r="B136" s="39"/>
      <c r="C136" s="40"/>
      <c r="D136" s="217" t="s">
        <v>140</v>
      </c>
      <c r="E136" s="40"/>
      <c r="F136" s="218" t="s">
        <v>241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140</v>
      </c>
      <c r="AU136" s="17" t="s">
        <v>138</v>
      </c>
    </row>
    <row r="137" spans="1:65" s="2" customFormat="1" ht="24.15" customHeight="1">
      <c r="A137" s="38"/>
      <c r="B137" s="39"/>
      <c r="C137" s="204" t="s">
        <v>7</v>
      </c>
      <c r="D137" s="204" t="s">
        <v>132</v>
      </c>
      <c r="E137" s="205" t="s">
        <v>242</v>
      </c>
      <c r="F137" s="206" t="s">
        <v>243</v>
      </c>
      <c r="G137" s="207" t="s">
        <v>228</v>
      </c>
      <c r="H137" s="208">
        <v>3.52</v>
      </c>
      <c r="I137" s="209"/>
      <c r="J137" s="210">
        <f>ROUND(I137*H137,2)</f>
        <v>0</v>
      </c>
      <c r="K137" s="206" t="s">
        <v>136</v>
      </c>
      <c r="L137" s="44"/>
      <c r="M137" s="211" t="s">
        <v>19</v>
      </c>
      <c r="N137" s="212" t="s">
        <v>47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137</v>
      </c>
      <c r="AT137" s="215" t="s">
        <v>132</v>
      </c>
      <c r="AU137" s="215" t="s">
        <v>138</v>
      </c>
      <c r="AY137" s="17" t="s">
        <v>128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84</v>
      </c>
      <c r="BK137" s="216">
        <f>ROUND(I137*H137,2)</f>
        <v>0</v>
      </c>
      <c r="BL137" s="17" t="s">
        <v>137</v>
      </c>
      <c r="BM137" s="215" t="s">
        <v>244</v>
      </c>
    </row>
    <row r="138" spans="1:47" s="2" customFormat="1" ht="12">
      <c r="A138" s="38"/>
      <c r="B138" s="39"/>
      <c r="C138" s="40"/>
      <c r="D138" s="217" t="s">
        <v>140</v>
      </c>
      <c r="E138" s="40"/>
      <c r="F138" s="218" t="s">
        <v>245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140</v>
      </c>
      <c r="AU138" s="17" t="s">
        <v>138</v>
      </c>
    </row>
    <row r="139" spans="1:65" s="2" customFormat="1" ht="24.15" customHeight="1">
      <c r="A139" s="38"/>
      <c r="B139" s="39"/>
      <c r="C139" s="204" t="s">
        <v>246</v>
      </c>
      <c r="D139" s="204" t="s">
        <v>132</v>
      </c>
      <c r="E139" s="205" t="s">
        <v>247</v>
      </c>
      <c r="F139" s="206" t="s">
        <v>248</v>
      </c>
      <c r="G139" s="207" t="s">
        <v>228</v>
      </c>
      <c r="H139" s="208">
        <v>104.5</v>
      </c>
      <c r="I139" s="209"/>
      <c r="J139" s="210">
        <f>ROUND(I139*H139,2)</f>
        <v>0</v>
      </c>
      <c r="K139" s="206" t="s">
        <v>136</v>
      </c>
      <c r="L139" s="44"/>
      <c r="M139" s="211" t="s">
        <v>19</v>
      </c>
      <c r="N139" s="212" t="s">
        <v>47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137</v>
      </c>
      <c r="AT139" s="215" t="s">
        <v>132</v>
      </c>
      <c r="AU139" s="215" t="s">
        <v>138</v>
      </c>
      <c r="AY139" s="17" t="s">
        <v>128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84</v>
      </c>
      <c r="BK139" s="216">
        <f>ROUND(I139*H139,2)</f>
        <v>0</v>
      </c>
      <c r="BL139" s="17" t="s">
        <v>137</v>
      </c>
      <c r="BM139" s="215" t="s">
        <v>249</v>
      </c>
    </row>
    <row r="140" spans="1:47" s="2" customFormat="1" ht="12">
      <c r="A140" s="38"/>
      <c r="B140" s="39"/>
      <c r="C140" s="40"/>
      <c r="D140" s="217" t="s">
        <v>140</v>
      </c>
      <c r="E140" s="40"/>
      <c r="F140" s="218" t="s">
        <v>250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140</v>
      </c>
      <c r="AU140" s="17" t="s">
        <v>138</v>
      </c>
    </row>
    <row r="141" spans="1:63" s="12" customFormat="1" ht="20.85" customHeight="1">
      <c r="A141" s="12"/>
      <c r="B141" s="188"/>
      <c r="C141" s="189"/>
      <c r="D141" s="190" t="s">
        <v>75</v>
      </c>
      <c r="E141" s="202" t="s">
        <v>199</v>
      </c>
      <c r="F141" s="202" t="s">
        <v>251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SUM(P142:P191)</f>
        <v>0</v>
      </c>
      <c r="Q141" s="196"/>
      <c r="R141" s="197">
        <f>SUM(R142:R191)</f>
        <v>110.5503054</v>
      </c>
      <c r="S141" s="196"/>
      <c r="T141" s="198">
        <f>SUM(T142:T191)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9" t="s">
        <v>84</v>
      </c>
      <c r="AT141" s="200" t="s">
        <v>75</v>
      </c>
      <c r="AU141" s="200" t="s">
        <v>87</v>
      </c>
      <c r="AY141" s="199" t="s">
        <v>128</v>
      </c>
      <c r="BK141" s="201">
        <f>SUM(BK142:BK191)</f>
        <v>0</v>
      </c>
    </row>
    <row r="142" spans="1:65" s="2" customFormat="1" ht="16.5" customHeight="1">
      <c r="A142" s="38"/>
      <c r="B142" s="39"/>
      <c r="C142" s="204" t="s">
        <v>252</v>
      </c>
      <c r="D142" s="204" t="s">
        <v>132</v>
      </c>
      <c r="E142" s="205" t="s">
        <v>253</v>
      </c>
      <c r="F142" s="206" t="s">
        <v>254</v>
      </c>
      <c r="G142" s="207" t="s">
        <v>144</v>
      </c>
      <c r="H142" s="208">
        <v>504</v>
      </c>
      <c r="I142" s="209"/>
      <c r="J142" s="210">
        <f>ROUND(I142*H142,2)</f>
        <v>0</v>
      </c>
      <c r="K142" s="206" t="s">
        <v>136</v>
      </c>
      <c r="L142" s="44"/>
      <c r="M142" s="211" t="s">
        <v>19</v>
      </c>
      <c r="N142" s="212" t="s">
        <v>47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137</v>
      </c>
      <c r="AT142" s="215" t="s">
        <v>132</v>
      </c>
      <c r="AU142" s="215" t="s">
        <v>138</v>
      </c>
      <c r="AY142" s="17" t="s">
        <v>128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84</v>
      </c>
      <c r="BK142" s="216">
        <f>ROUND(I142*H142,2)</f>
        <v>0</v>
      </c>
      <c r="BL142" s="17" t="s">
        <v>137</v>
      </c>
      <c r="BM142" s="215" t="s">
        <v>255</v>
      </c>
    </row>
    <row r="143" spans="1:47" s="2" customFormat="1" ht="12">
      <c r="A143" s="38"/>
      <c r="B143" s="39"/>
      <c r="C143" s="40"/>
      <c r="D143" s="217" t="s">
        <v>140</v>
      </c>
      <c r="E143" s="40"/>
      <c r="F143" s="218" t="s">
        <v>256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138</v>
      </c>
    </row>
    <row r="144" spans="1:47" s="2" customFormat="1" ht="12">
      <c r="A144" s="38"/>
      <c r="B144" s="39"/>
      <c r="C144" s="40"/>
      <c r="D144" s="224" t="s">
        <v>204</v>
      </c>
      <c r="E144" s="40"/>
      <c r="F144" s="234" t="s">
        <v>257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204</v>
      </c>
      <c r="AU144" s="17" t="s">
        <v>138</v>
      </c>
    </row>
    <row r="145" spans="1:65" s="2" customFormat="1" ht="16.5" customHeight="1">
      <c r="A145" s="38"/>
      <c r="B145" s="39"/>
      <c r="C145" s="204" t="s">
        <v>258</v>
      </c>
      <c r="D145" s="204" t="s">
        <v>132</v>
      </c>
      <c r="E145" s="205" t="s">
        <v>259</v>
      </c>
      <c r="F145" s="206" t="s">
        <v>260</v>
      </c>
      <c r="G145" s="207" t="s">
        <v>187</v>
      </c>
      <c r="H145" s="208">
        <v>14</v>
      </c>
      <c r="I145" s="209"/>
      <c r="J145" s="210">
        <f>ROUND(I145*H145,2)</f>
        <v>0</v>
      </c>
      <c r="K145" s="206" t="s">
        <v>136</v>
      </c>
      <c r="L145" s="44"/>
      <c r="M145" s="211" t="s">
        <v>19</v>
      </c>
      <c r="N145" s="212" t="s">
        <v>47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137</v>
      </c>
      <c r="AT145" s="215" t="s">
        <v>132</v>
      </c>
      <c r="AU145" s="215" t="s">
        <v>138</v>
      </c>
      <c r="AY145" s="17" t="s">
        <v>128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84</v>
      </c>
      <c r="BK145" s="216">
        <f>ROUND(I145*H145,2)</f>
        <v>0</v>
      </c>
      <c r="BL145" s="17" t="s">
        <v>137</v>
      </c>
      <c r="BM145" s="215" t="s">
        <v>261</v>
      </c>
    </row>
    <row r="146" spans="1:47" s="2" customFormat="1" ht="12">
      <c r="A146" s="38"/>
      <c r="B146" s="39"/>
      <c r="C146" s="40"/>
      <c r="D146" s="217" t="s">
        <v>140</v>
      </c>
      <c r="E146" s="40"/>
      <c r="F146" s="218" t="s">
        <v>262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140</v>
      </c>
      <c r="AU146" s="17" t="s">
        <v>138</v>
      </c>
    </row>
    <row r="147" spans="1:65" s="2" customFormat="1" ht="21.75" customHeight="1">
      <c r="A147" s="38"/>
      <c r="B147" s="39"/>
      <c r="C147" s="204" t="s">
        <v>263</v>
      </c>
      <c r="D147" s="204" t="s">
        <v>132</v>
      </c>
      <c r="E147" s="205" t="s">
        <v>264</v>
      </c>
      <c r="F147" s="206" t="s">
        <v>265</v>
      </c>
      <c r="G147" s="207" t="s">
        <v>187</v>
      </c>
      <c r="H147" s="208">
        <v>59</v>
      </c>
      <c r="I147" s="209"/>
      <c r="J147" s="210">
        <f>ROUND(I147*H147,2)</f>
        <v>0</v>
      </c>
      <c r="K147" s="206" t="s">
        <v>136</v>
      </c>
      <c r="L147" s="44"/>
      <c r="M147" s="211" t="s">
        <v>19</v>
      </c>
      <c r="N147" s="212" t="s">
        <v>47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137</v>
      </c>
      <c r="AT147" s="215" t="s">
        <v>132</v>
      </c>
      <c r="AU147" s="215" t="s">
        <v>138</v>
      </c>
      <c r="AY147" s="17" t="s">
        <v>128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84</v>
      </c>
      <c r="BK147" s="216">
        <f>ROUND(I147*H147,2)</f>
        <v>0</v>
      </c>
      <c r="BL147" s="17" t="s">
        <v>137</v>
      </c>
      <c r="BM147" s="215" t="s">
        <v>266</v>
      </c>
    </row>
    <row r="148" spans="1:47" s="2" customFormat="1" ht="12">
      <c r="A148" s="38"/>
      <c r="B148" s="39"/>
      <c r="C148" s="40"/>
      <c r="D148" s="217" t="s">
        <v>140</v>
      </c>
      <c r="E148" s="40"/>
      <c r="F148" s="218" t="s">
        <v>267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140</v>
      </c>
      <c r="AU148" s="17" t="s">
        <v>138</v>
      </c>
    </row>
    <row r="149" spans="1:65" s="2" customFormat="1" ht="24.15" customHeight="1">
      <c r="A149" s="38"/>
      <c r="B149" s="39"/>
      <c r="C149" s="204" t="s">
        <v>268</v>
      </c>
      <c r="D149" s="204" t="s">
        <v>132</v>
      </c>
      <c r="E149" s="205" t="s">
        <v>269</v>
      </c>
      <c r="F149" s="206" t="s">
        <v>270</v>
      </c>
      <c r="G149" s="207" t="s">
        <v>187</v>
      </c>
      <c r="H149" s="208">
        <v>19.44</v>
      </c>
      <c r="I149" s="209"/>
      <c r="J149" s="210">
        <f>ROUND(I149*H149,2)</f>
        <v>0</v>
      </c>
      <c r="K149" s="206" t="s">
        <v>136</v>
      </c>
      <c r="L149" s="44"/>
      <c r="M149" s="211" t="s">
        <v>19</v>
      </c>
      <c r="N149" s="212" t="s">
        <v>47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137</v>
      </c>
      <c r="AT149" s="215" t="s">
        <v>132</v>
      </c>
      <c r="AU149" s="215" t="s">
        <v>138</v>
      </c>
      <c r="AY149" s="17" t="s">
        <v>128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84</v>
      </c>
      <c r="BK149" s="216">
        <f>ROUND(I149*H149,2)</f>
        <v>0</v>
      </c>
      <c r="BL149" s="17" t="s">
        <v>137</v>
      </c>
      <c r="BM149" s="215" t="s">
        <v>271</v>
      </c>
    </row>
    <row r="150" spans="1:47" s="2" customFormat="1" ht="12">
      <c r="A150" s="38"/>
      <c r="B150" s="39"/>
      <c r="C150" s="40"/>
      <c r="D150" s="217" t="s">
        <v>140</v>
      </c>
      <c r="E150" s="40"/>
      <c r="F150" s="218" t="s">
        <v>272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140</v>
      </c>
      <c r="AU150" s="17" t="s">
        <v>138</v>
      </c>
    </row>
    <row r="151" spans="1:51" s="13" customFormat="1" ht="12">
      <c r="A151" s="13"/>
      <c r="B151" s="222"/>
      <c r="C151" s="223"/>
      <c r="D151" s="224" t="s">
        <v>147</v>
      </c>
      <c r="E151" s="225" t="s">
        <v>19</v>
      </c>
      <c r="F151" s="226" t="s">
        <v>273</v>
      </c>
      <c r="G151" s="223"/>
      <c r="H151" s="227">
        <v>19.44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147</v>
      </c>
      <c r="AU151" s="233" t="s">
        <v>138</v>
      </c>
      <c r="AV151" s="13" t="s">
        <v>87</v>
      </c>
      <c r="AW151" s="13" t="s">
        <v>35</v>
      </c>
      <c r="AX151" s="13" t="s">
        <v>84</v>
      </c>
      <c r="AY151" s="233" t="s">
        <v>128</v>
      </c>
    </row>
    <row r="152" spans="1:65" s="2" customFormat="1" ht="24.15" customHeight="1">
      <c r="A152" s="38"/>
      <c r="B152" s="39"/>
      <c r="C152" s="204" t="s">
        <v>274</v>
      </c>
      <c r="D152" s="204" t="s">
        <v>132</v>
      </c>
      <c r="E152" s="205" t="s">
        <v>275</v>
      </c>
      <c r="F152" s="206" t="s">
        <v>276</v>
      </c>
      <c r="G152" s="207" t="s">
        <v>187</v>
      </c>
      <c r="H152" s="208">
        <v>43.55</v>
      </c>
      <c r="I152" s="209"/>
      <c r="J152" s="210">
        <f>ROUND(I152*H152,2)</f>
        <v>0</v>
      </c>
      <c r="K152" s="206" t="s">
        <v>136</v>
      </c>
      <c r="L152" s="44"/>
      <c r="M152" s="211" t="s">
        <v>19</v>
      </c>
      <c r="N152" s="212" t="s">
        <v>47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137</v>
      </c>
      <c r="AT152" s="215" t="s">
        <v>132</v>
      </c>
      <c r="AU152" s="215" t="s">
        <v>138</v>
      </c>
      <c r="AY152" s="17" t="s">
        <v>128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84</v>
      </c>
      <c r="BK152" s="216">
        <f>ROUND(I152*H152,2)</f>
        <v>0</v>
      </c>
      <c r="BL152" s="17" t="s">
        <v>137</v>
      </c>
      <c r="BM152" s="215" t="s">
        <v>277</v>
      </c>
    </row>
    <row r="153" spans="1:47" s="2" customFormat="1" ht="12">
      <c r="A153" s="38"/>
      <c r="B153" s="39"/>
      <c r="C153" s="40"/>
      <c r="D153" s="217" t="s">
        <v>140</v>
      </c>
      <c r="E153" s="40"/>
      <c r="F153" s="218" t="s">
        <v>278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140</v>
      </c>
      <c r="AU153" s="17" t="s">
        <v>138</v>
      </c>
    </row>
    <row r="154" spans="1:47" s="2" customFormat="1" ht="12">
      <c r="A154" s="38"/>
      <c r="B154" s="39"/>
      <c r="C154" s="40"/>
      <c r="D154" s="224" t="s">
        <v>204</v>
      </c>
      <c r="E154" s="40"/>
      <c r="F154" s="234" t="s">
        <v>279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204</v>
      </c>
      <c r="AU154" s="17" t="s">
        <v>138</v>
      </c>
    </row>
    <row r="155" spans="1:51" s="13" customFormat="1" ht="12">
      <c r="A155" s="13"/>
      <c r="B155" s="222"/>
      <c r="C155" s="223"/>
      <c r="D155" s="224" t="s">
        <v>147</v>
      </c>
      <c r="E155" s="225" t="s">
        <v>19</v>
      </c>
      <c r="F155" s="226" t="s">
        <v>280</v>
      </c>
      <c r="G155" s="223"/>
      <c r="H155" s="227">
        <v>43.55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147</v>
      </c>
      <c r="AU155" s="233" t="s">
        <v>138</v>
      </c>
      <c r="AV155" s="13" t="s">
        <v>87</v>
      </c>
      <c r="AW155" s="13" t="s">
        <v>35</v>
      </c>
      <c r="AX155" s="13" t="s">
        <v>84</v>
      </c>
      <c r="AY155" s="233" t="s">
        <v>128</v>
      </c>
    </row>
    <row r="156" spans="1:65" s="2" customFormat="1" ht="16.5" customHeight="1">
      <c r="A156" s="38"/>
      <c r="B156" s="39"/>
      <c r="C156" s="204" t="s">
        <v>281</v>
      </c>
      <c r="D156" s="204" t="s">
        <v>132</v>
      </c>
      <c r="E156" s="205" t="s">
        <v>282</v>
      </c>
      <c r="F156" s="206" t="s">
        <v>283</v>
      </c>
      <c r="G156" s="207" t="s">
        <v>187</v>
      </c>
      <c r="H156" s="208">
        <v>10.8</v>
      </c>
      <c r="I156" s="209"/>
      <c r="J156" s="210">
        <f>ROUND(I156*H156,2)</f>
        <v>0</v>
      </c>
      <c r="K156" s="206" t="s">
        <v>136</v>
      </c>
      <c r="L156" s="44"/>
      <c r="M156" s="211" t="s">
        <v>19</v>
      </c>
      <c r="N156" s="212" t="s">
        <v>47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137</v>
      </c>
      <c r="AT156" s="215" t="s">
        <v>132</v>
      </c>
      <c r="AU156" s="215" t="s">
        <v>138</v>
      </c>
      <c r="AY156" s="17" t="s">
        <v>128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84</v>
      </c>
      <c r="BK156" s="216">
        <f>ROUND(I156*H156,2)</f>
        <v>0</v>
      </c>
      <c r="BL156" s="17" t="s">
        <v>137</v>
      </c>
      <c r="BM156" s="215" t="s">
        <v>284</v>
      </c>
    </row>
    <row r="157" spans="1:47" s="2" customFormat="1" ht="12">
      <c r="A157" s="38"/>
      <c r="B157" s="39"/>
      <c r="C157" s="40"/>
      <c r="D157" s="217" t="s">
        <v>140</v>
      </c>
      <c r="E157" s="40"/>
      <c r="F157" s="218" t="s">
        <v>285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140</v>
      </c>
      <c r="AU157" s="17" t="s">
        <v>138</v>
      </c>
    </row>
    <row r="158" spans="1:51" s="13" customFormat="1" ht="12">
      <c r="A158" s="13"/>
      <c r="B158" s="222"/>
      <c r="C158" s="223"/>
      <c r="D158" s="224" t="s">
        <v>147</v>
      </c>
      <c r="E158" s="225" t="s">
        <v>19</v>
      </c>
      <c r="F158" s="226" t="s">
        <v>286</v>
      </c>
      <c r="G158" s="223"/>
      <c r="H158" s="227">
        <v>10.8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147</v>
      </c>
      <c r="AU158" s="233" t="s">
        <v>138</v>
      </c>
      <c r="AV158" s="13" t="s">
        <v>87</v>
      </c>
      <c r="AW158" s="13" t="s">
        <v>35</v>
      </c>
      <c r="AX158" s="13" t="s">
        <v>84</v>
      </c>
      <c r="AY158" s="233" t="s">
        <v>128</v>
      </c>
    </row>
    <row r="159" spans="1:65" s="2" customFormat="1" ht="16.5" customHeight="1">
      <c r="A159" s="38"/>
      <c r="B159" s="39"/>
      <c r="C159" s="204" t="s">
        <v>287</v>
      </c>
      <c r="D159" s="204" t="s">
        <v>132</v>
      </c>
      <c r="E159" s="205" t="s">
        <v>288</v>
      </c>
      <c r="F159" s="206" t="s">
        <v>289</v>
      </c>
      <c r="G159" s="207" t="s">
        <v>144</v>
      </c>
      <c r="H159" s="208">
        <v>87.1</v>
      </c>
      <c r="I159" s="209"/>
      <c r="J159" s="210">
        <f>ROUND(I159*H159,2)</f>
        <v>0</v>
      </c>
      <c r="K159" s="206" t="s">
        <v>136</v>
      </c>
      <c r="L159" s="44"/>
      <c r="M159" s="211" t="s">
        <v>19</v>
      </c>
      <c r="N159" s="212" t="s">
        <v>47</v>
      </c>
      <c r="O159" s="84"/>
      <c r="P159" s="213">
        <f>O159*H159</f>
        <v>0</v>
      </c>
      <c r="Q159" s="213">
        <v>0.000701</v>
      </c>
      <c r="R159" s="213">
        <f>Q159*H159</f>
        <v>0.061057099999999996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137</v>
      </c>
      <c r="AT159" s="215" t="s">
        <v>132</v>
      </c>
      <c r="AU159" s="215" t="s">
        <v>138</v>
      </c>
      <c r="AY159" s="17" t="s">
        <v>128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84</v>
      </c>
      <c r="BK159" s="216">
        <f>ROUND(I159*H159,2)</f>
        <v>0</v>
      </c>
      <c r="BL159" s="17" t="s">
        <v>137</v>
      </c>
      <c r="BM159" s="215" t="s">
        <v>290</v>
      </c>
    </row>
    <row r="160" spans="1:47" s="2" customFormat="1" ht="12">
      <c r="A160" s="38"/>
      <c r="B160" s="39"/>
      <c r="C160" s="40"/>
      <c r="D160" s="217" t="s">
        <v>140</v>
      </c>
      <c r="E160" s="40"/>
      <c r="F160" s="218" t="s">
        <v>291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140</v>
      </c>
      <c r="AU160" s="17" t="s">
        <v>138</v>
      </c>
    </row>
    <row r="161" spans="1:51" s="13" customFormat="1" ht="12">
      <c r="A161" s="13"/>
      <c r="B161" s="222"/>
      <c r="C161" s="223"/>
      <c r="D161" s="224" t="s">
        <v>147</v>
      </c>
      <c r="E161" s="225" t="s">
        <v>19</v>
      </c>
      <c r="F161" s="226" t="s">
        <v>292</v>
      </c>
      <c r="G161" s="223"/>
      <c r="H161" s="227">
        <v>87.1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147</v>
      </c>
      <c r="AU161" s="233" t="s">
        <v>138</v>
      </c>
      <c r="AV161" s="13" t="s">
        <v>87</v>
      </c>
      <c r="AW161" s="13" t="s">
        <v>35</v>
      </c>
      <c r="AX161" s="13" t="s">
        <v>84</v>
      </c>
      <c r="AY161" s="233" t="s">
        <v>128</v>
      </c>
    </row>
    <row r="162" spans="1:65" s="2" customFormat="1" ht="24.15" customHeight="1">
      <c r="A162" s="38"/>
      <c r="B162" s="39"/>
      <c r="C162" s="204" t="s">
        <v>293</v>
      </c>
      <c r="D162" s="204" t="s">
        <v>132</v>
      </c>
      <c r="E162" s="205" t="s">
        <v>294</v>
      </c>
      <c r="F162" s="206" t="s">
        <v>295</v>
      </c>
      <c r="G162" s="207" t="s">
        <v>144</v>
      </c>
      <c r="H162" s="208">
        <v>87.1</v>
      </c>
      <c r="I162" s="209"/>
      <c r="J162" s="210">
        <f>ROUND(I162*H162,2)</f>
        <v>0</v>
      </c>
      <c r="K162" s="206" t="s">
        <v>136</v>
      </c>
      <c r="L162" s="44"/>
      <c r="M162" s="211" t="s">
        <v>19</v>
      </c>
      <c r="N162" s="212" t="s">
        <v>47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137</v>
      </c>
      <c r="AT162" s="215" t="s">
        <v>132</v>
      </c>
      <c r="AU162" s="215" t="s">
        <v>138</v>
      </c>
      <c r="AY162" s="17" t="s">
        <v>128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84</v>
      </c>
      <c r="BK162" s="216">
        <f>ROUND(I162*H162,2)</f>
        <v>0</v>
      </c>
      <c r="BL162" s="17" t="s">
        <v>137</v>
      </c>
      <c r="BM162" s="215" t="s">
        <v>296</v>
      </c>
    </row>
    <row r="163" spans="1:47" s="2" customFormat="1" ht="12">
      <c r="A163" s="38"/>
      <c r="B163" s="39"/>
      <c r="C163" s="40"/>
      <c r="D163" s="217" t="s">
        <v>140</v>
      </c>
      <c r="E163" s="40"/>
      <c r="F163" s="218" t="s">
        <v>297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140</v>
      </c>
      <c r="AU163" s="17" t="s">
        <v>138</v>
      </c>
    </row>
    <row r="164" spans="1:65" s="2" customFormat="1" ht="24.15" customHeight="1">
      <c r="A164" s="38"/>
      <c r="B164" s="39"/>
      <c r="C164" s="204" t="s">
        <v>298</v>
      </c>
      <c r="D164" s="204" t="s">
        <v>132</v>
      </c>
      <c r="E164" s="205" t="s">
        <v>299</v>
      </c>
      <c r="F164" s="206" t="s">
        <v>300</v>
      </c>
      <c r="G164" s="207" t="s">
        <v>187</v>
      </c>
      <c r="H164" s="208">
        <v>50.675</v>
      </c>
      <c r="I164" s="209"/>
      <c r="J164" s="210">
        <f>ROUND(I164*H164,2)</f>
        <v>0</v>
      </c>
      <c r="K164" s="206" t="s">
        <v>136</v>
      </c>
      <c r="L164" s="44"/>
      <c r="M164" s="211" t="s">
        <v>19</v>
      </c>
      <c r="N164" s="212" t="s">
        <v>47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137</v>
      </c>
      <c r="AT164" s="215" t="s">
        <v>132</v>
      </c>
      <c r="AU164" s="215" t="s">
        <v>138</v>
      </c>
      <c r="AY164" s="17" t="s">
        <v>128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84</v>
      </c>
      <c r="BK164" s="216">
        <f>ROUND(I164*H164,2)</f>
        <v>0</v>
      </c>
      <c r="BL164" s="17" t="s">
        <v>137</v>
      </c>
      <c r="BM164" s="215" t="s">
        <v>301</v>
      </c>
    </row>
    <row r="165" spans="1:47" s="2" customFormat="1" ht="12">
      <c r="A165" s="38"/>
      <c r="B165" s="39"/>
      <c r="C165" s="40"/>
      <c r="D165" s="217" t="s">
        <v>140</v>
      </c>
      <c r="E165" s="40"/>
      <c r="F165" s="218" t="s">
        <v>302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140</v>
      </c>
      <c r="AU165" s="17" t="s">
        <v>138</v>
      </c>
    </row>
    <row r="166" spans="1:51" s="13" customFormat="1" ht="12">
      <c r="A166" s="13"/>
      <c r="B166" s="222"/>
      <c r="C166" s="223"/>
      <c r="D166" s="224" t="s">
        <v>147</v>
      </c>
      <c r="E166" s="225" t="s">
        <v>19</v>
      </c>
      <c r="F166" s="226" t="s">
        <v>163</v>
      </c>
      <c r="G166" s="223"/>
      <c r="H166" s="227">
        <v>6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147</v>
      </c>
      <c r="AU166" s="233" t="s">
        <v>138</v>
      </c>
      <c r="AV166" s="13" t="s">
        <v>87</v>
      </c>
      <c r="AW166" s="13" t="s">
        <v>35</v>
      </c>
      <c r="AX166" s="13" t="s">
        <v>76</v>
      </c>
      <c r="AY166" s="233" t="s">
        <v>128</v>
      </c>
    </row>
    <row r="167" spans="1:51" s="13" customFormat="1" ht="12">
      <c r="A167" s="13"/>
      <c r="B167" s="222"/>
      <c r="C167" s="223"/>
      <c r="D167" s="224" t="s">
        <v>147</v>
      </c>
      <c r="E167" s="225" t="s">
        <v>19</v>
      </c>
      <c r="F167" s="226" t="s">
        <v>303</v>
      </c>
      <c r="G167" s="223"/>
      <c r="H167" s="227">
        <v>16.2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147</v>
      </c>
      <c r="AU167" s="233" t="s">
        <v>138</v>
      </c>
      <c r="AV167" s="13" t="s">
        <v>87</v>
      </c>
      <c r="AW167" s="13" t="s">
        <v>35</v>
      </c>
      <c r="AX167" s="13" t="s">
        <v>76</v>
      </c>
      <c r="AY167" s="233" t="s">
        <v>128</v>
      </c>
    </row>
    <row r="168" spans="1:51" s="13" customFormat="1" ht="12">
      <c r="A168" s="13"/>
      <c r="B168" s="222"/>
      <c r="C168" s="223"/>
      <c r="D168" s="224" t="s">
        <v>147</v>
      </c>
      <c r="E168" s="225" t="s">
        <v>19</v>
      </c>
      <c r="F168" s="226" t="s">
        <v>304</v>
      </c>
      <c r="G168" s="223"/>
      <c r="H168" s="227">
        <v>28.475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147</v>
      </c>
      <c r="AU168" s="233" t="s">
        <v>138</v>
      </c>
      <c r="AV168" s="13" t="s">
        <v>87</v>
      </c>
      <c r="AW168" s="13" t="s">
        <v>35</v>
      </c>
      <c r="AX168" s="13" t="s">
        <v>76</v>
      </c>
      <c r="AY168" s="233" t="s">
        <v>128</v>
      </c>
    </row>
    <row r="169" spans="1:51" s="14" customFormat="1" ht="12">
      <c r="A169" s="14"/>
      <c r="B169" s="235"/>
      <c r="C169" s="236"/>
      <c r="D169" s="224" t="s">
        <v>147</v>
      </c>
      <c r="E169" s="237" t="s">
        <v>19</v>
      </c>
      <c r="F169" s="238" t="s">
        <v>305</v>
      </c>
      <c r="G169" s="236"/>
      <c r="H169" s="239">
        <v>50.675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147</v>
      </c>
      <c r="AU169" s="245" t="s">
        <v>138</v>
      </c>
      <c r="AV169" s="14" t="s">
        <v>137</v>
      </c>
      <c r="AW169" s="14" t="s">
        <v>35</v>
      </c>
      <c r="AX169" s="14" t="s">
        <v>84</v>
      </c>
      <c r="AY169" s="245" t="s">
        <v>128</v>
      </c>
    </row>
    <row r="170" spans="1:65" s="2" customFormat="1" ht="16.5" customHeight="1">
      <c r="A170" s="38"/>
      <c r="B170" s="39"/>
      <c r="C170" s="246" t="s">
        <v>306</v>
      </c>
      <c r="D170" s="246" t="s">
        <v>307</v>
      </c>
      <c r="E170" s="247" t="s">
        <v>308</v>
      </c>
      <c r="F170" s="248" t="s">
        <v>309</v>
      </c>
      <c r="G170" s="249" t="s">
        <v>228</v>
      </c>
      <c r="H170" s="250">
        <v>46</v>
      </c>
      <c r="I170" s="251"/>
      <c r="J170" s="252">
        <f>ROUND(I170*H170,2)</f>
        <v>0</v>
      </c>
      <c r="K170" s="248" t="s">
        <v>136</v>
      </c>
      <c r="L170" s="253"/>
      <c r="M170" s="254" t="s">
        <v>19</v>
      </c>
      <c r="N170" s="255" t="s">
        <v>47</v>
      </c>
      <c r="O170" s="84"/>
      <c r="P170" s="213">
        <f>O170*H170</f>
        <v>0</v>
      </c>
      <c r="Q170" s="213">
        <v>1</v>
      </c>
      <c r="R170" s="213">
        <f>Q170*H170</f>
        <v>46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174</v>
      </c>
      <c r="AT170" s="215" t="s">
        <v>307</v>
      </c>
      <c r="AU170" s="215" t="s">
        <v>138</v>
      </c>
      <c r="AY170" s="17" t="s">
        <v>128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84</v>
      </c>
      <c r="BK170" s="216">
        <f>ROUND(I170*H170,2)</f>
        <v>0</v>
      </c>
      <c r="BL170" s="17" t="s">
        <v>137</v>
      </c>
      <c r="BM170" s="215" t="s">
        <v>310</v>
      </c>
    </row>
    <row r="171" spans="1:65" s="2" customFormat="1" ht="16.5" customHeight="1">
      <c r="A171" s="38"/>
      <c r="B171" s="39"/>
      <c r="C171" s="246" t="s">
        <v>311</v>
      </c>
      <c r="D171" s="246" t="s">
        <v>307</v>
      </c>
      <c r="E171" s="247" t="s">
        <v>312</v>
      </c>
      <c r="F171" s="248" t="s">
        <v>313</v>
      </c>
      <c r="G171" s="249" t="s">
        <v>228</v>
      </c>
      <c r="H171" s="250">
        <v>10</v>
      </c>
      <c r="I171" s="251"/>
      <c r="J171" s="252">
        <f>ROUND(I171*H171,2)</f>
        <v>0</v>
      </c>
      <c r="K171" s="248" t="s">
        <v>136</v>
      </c>
      <c r="L171" s="253"/>
      <c r="M171" s="254" t="s">
        <v>19</v>
      </c>
      <c r="N171" s="255" t="s">
        <v>47</v>
      </c>
      <c r="O171" s="84"/>
      <c r="P171" s="213">
        <f>O171*H171</f>
        <v>0</v>
      </c>
      <c r="Q171" s="213">
        <v>1</v>
      </c>
      <c r="R171" s="213">
        <f>Q171*H171</f>
        <v>10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174</v>
      </c>
      <c r="AT171" s="215" t="s">
        <v>307</v>
      </c>
      <c r="AU171" s="215" t="s">
        <v>138</v>
      </c>
      <c r="AY171" s="17" t="s">
        <v>128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84</v>
      </c>
      <c r="BK171" s="216">
        <f>ROUND(I171*H171,2)</f>
        <v>0</v>
      </c>
      <c r="BL171" s="17" t="s">
        <v>137</v>
      </c>
      <c r="BM171" s="215" t="s">
        <v>314</v>
      </c>
    </row>
    <row r="172" spans="1:65" s="2" customFormat="1" ht="37.8" customHeight="1">
      <c r="A172" s="38"/>
      <c r="B172" s="39"/>
      <c r="C172" s="204" t="s">
        <v>315</v>
      </c>
      <c r="D172" s="204" t="s">
        <v>132</v>
      </c>
      <c r="E172" s="205" t="s">
        <v>316</v>
      </c>
      <c r="F172" s="206" t="s">
        <v>317</v>
      </c>
      <c r="G172" s="207" t="s">
        <v>187</v>
      </c>
      <c r="H172" s="208">
        <v>28.475</v>
      </c>
      <c r="I172" s="209"/>
      <c r="J172" s="210">
        <f>ROUND(I172*H172,2)</f>
        <v>0</v>
      </c>
      <c r="K172" s="206" t="s">
        <v>136</v>
      </c>
      <c r="L172" s="44"/>
      <c r="M172" s="211" t="s">
        <v>19</v>
      </c>
      <c r="N172" s="212" t="s">
        <v>47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137</v>
      </c>
      <c r="AT172" s="215" t="s">
        <v>132</v>
      </c>
      <c r="AU172" s="215" t="s">
        <v>138</v>
      </c>
      <c r="AY172" s="17" t="s">
        <v>128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84</v>
      </c>
      <c r="BK172" s="216">
        <f>ROUND(I172*H172,2)</f>
        <v>0</v>
      </c>
      <c r="BL172" s="17" t="s">
        <v>137</v>
      </c>
      <c r="BM172" s="215" t="s">
        <v>318</v>
      </c>
    </row>
    <row r="173" spans="1:47" s="2" customFormat="1" ht="12">
      <c r="A173" s="38"/>
      <c r="B173" s="39"/>
      <c r="C173" s="40"/>
      <c r="D173" s="217" t="s">
        <v>140</v>
      </c>
      <c r="E173" s="40"/>
      <c r="F173" s="218" t="s">
        <v>319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140</v>
      </c>
      <c r="AU173" s="17" t="s">
        <v>138</v>
      </c>
    </row>
    <row r="174" spans="1:51" s="13" customFormat="1" ht="12">
      <c r="A174" s="13"/>
      <c r="B174" s="222"/>
      <c r="C174" s="223"/>
      <c r="D174" s="224" t="s">
        <v>147</v>
      </c>
      <c r="E174" s="225" t="s">
        <v>19</v>
      </c>
      <c r="F174" s="226" t="s">
        <v>304</v>
      </c>
      <c r="G174" s="223"/>
      <c r="H174" s="227">
        <v>28.475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147</v>
      </c>
      <c r="AU174" s="233" t="s">
        <v>138</v>
      </c>
      <c r="AV174" s="13" t="s">
        <v>87</v>
      </c>
      <c r="AW174" s="13" t="s">
        <v>35</v>
      </c>
      <c r="AX174" s="13" t="s">
        <v>84</v>
      </c>
      <c r="AY174" s="233" t="s">
        <v>128</v>
      </c>
    </row>
    <row r="175" spans="1:65" s="2" customFormat="1" ht="16.5" customHeight="1">
      <c r="A175" s="38"/>
      <c r="B175" s="39"/>
      <c r="C175" s="246" t="s">
        <v>320</v>
      </c>
      <c r="D175" s="246" t="s">
        <v>307</v>
      </c>
      <c r="E175" s="247" t="s">
        <v>321</v>
      </c>
      <c r="F175" s="248" t="s">
        <v>322</v>
      </c>
      <c r="G175" s="249" t="s">
        <v>228</v>
      </c>
      <c r="H175" s="250">
        <v>51.5</v>
      </c>
      <c r="I175" s="251"/>
      <c r="J175" s="252">
        <f>ROUND(I175*H175,2)</f>
        <v>0</v>
      </c>
      <c r="K175" s="248" t="s">
        <v>136</v>
      </c>
      <c r="L175" s="253"/>
      <c r="M175" s="254" t="s">
        <v>19</v>
      </c>
      <c r="N175" s="255" t="s">
        <v>47</v>
      </c>
      <c r="O175" s="84"/>
      <c r="P175" s="213">
        <f>O175*H175</f>
        <v>0</v>
      </c>
      <c r="Q175" s="213">
        <v>1</v>
      </c>
      <c r="R175" s="213">
        <f>Q175*H175</f>
        <v>51.5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174</v>
      </c>
      <c r="AT175" s="215" t="s">
        <v>307</v>
      </c>
      <c r="AU175" s="215" t="s">
        <v>138</v>
      </c>
      <c r="AY175" s="17" t="s">
        <v>128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84</v>
      </c>
      <c r="BK175" s="216">
        <f>ROUND(I175*H175,2)</f>
        <v>0</v>
      </c>
      <c r="BL175" s="17" t="s">
        <v>137</v>
      </c>
      <c r="BM175" s="215" t="s">
        <v>323</v>
      </c>
    </row>
    <row r="176" spans="1:65" s="2" customFormat="1" ht="37.8" customHeight="1">
      <c r="A176" s="38"/>
      <c r="B176" s="39"/>
      <c r="C176" s="204" t="s">
        <v>324</v>
      </c>
      <c r="D176" s="204" t="s">
        <v>132</v>
      </c>
      <c r="E176" s="205" t="s">
        <v>325</v>
      </c>
      <c r="F176" s="206" t="s">
        <v>326</v>
      </c>
      <c r="G176" s="207" t="s">
        <v>187</v>
      </c>
      <c r="H176" s="208">
        <v>164.34</v>
      </c>
      <c r="I176" s="209"/>
      <c r="J176" s="210">
        <f>ROUND(I176*H176,2)</f>
        <v>0</v>
      </c>
      <c r="K176" s="206" t="s">
        <v>136</v>
      </c>
      <c r="L176" s="44"/>
      <c r="M176" s="211" t="s">
        <v>19</v>
      </c>
      <c r="N176" s="212" t="s">
        <v>47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137</v>
      </c>
      <c r="AT176" s="215" t="s">
        <v>132</v>
      </c>
      <c r="AU176" s="215" t="s">
        <v>138</v>
      </c>
      <c r="AY176" s="17" t="s">
        <v>128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137</v>
      </c>
      <c r="BM176" s="215" t="s">
        <v>327</v>
      </c>
    </row>
    <row r="177" spans="1:47" s="2" customFormat="1" ht="12">
      <c r="A177" s="38"/>
      <c r="B177" s="39"/>
      <c r="C177" s="40"/>
      <c r="D177" s="217" t="s">
        <v>140</v>
      </c>
      <c r="E177" s="40"/>
      <c r="F177" s="218" t="s">
        <v>328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140</v>
      </c>
      <c r="AU177" s="17" t="s">
        <v>138</v>
      </c>
    </row>
    <row r="178" spans="1:47" s="2" customFormat="1" ht="12">
      <c r="A178" s="38"/>
      <c r="B178" s="39"/>
      <c r="C178" s="40"/>
      <c r="D178" s="224" t="s">
        <v>204</v>
      </c>
      <c r="E178" s="40"/>
      <c r="F178" s="234" t="s">
        <v>329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204</v>
      </c>
      <c r="AU178" s="17" t="s">
        <v>138</v>
      </c>
    </row>
    <row r="179" spans="1:51" s="13" customFormat="1" ht="12">
      <c r="A179" s="13"/>
      <c r="B179" s="222"/>
      <c r="C179" s="223"/>
      <c r="D179" s="224" t="s">
        <v>147</v>
      </c>
      <c r="E179" s="225" t="s">
        <v>19</v>
      </c>
      <c r="F179" s="226" t="s">
        <v>330</v>
      </c>
      <c r="G179" s="223"/>
      <c r="H179" s="227">
        <v>164.34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147</v>
      </c>
      <c r="AU179" s="233" t="s">
        <v>138</v>
      </c>
      <c r="AV179" s="13" t="s">
        <v>87</v>
      </c>
      <c r="AW179" s="13" t="s">
        <v>35</v>
      </c>
      <c r="AX179" s="13" t="s">
        <v>84</v>
      </c>
      <c r="AY179" s="233" t="s">
        <v>128</v>
      </c>
    </row>
    <row r="180" spans="1:65" s="2" customFormat="1" ht="24.15" customHeight="1">
      <c r="A180" s="38"/>
      <c r="B180" s="39"/>
      <c r="C180" s="204" t="s">
        <v>331</v>
      </c>
      <c r="D180" s="204" t="s">
        <v>132</v>
      </c>
      <c r="E180" s="205" t="s">
        <v>332</v>
      </c>
      <c r="F180" s="206" t="s">
        <v>333</v>
      </c>
      <c r="G180" s="207" t="s">
        <v>187</v>
      </c>
      <c r="H180" s="208">
        <v>164.34</v>
      </c>
      <c r="I180" s="209"/>
      <c r="J180" s="210">
        <f>ROUND(I180*H180,2)</f>
        <v>0</v>
      </c>
      <c r="K180" s="206" t="s">
        <v>136</v>
      </c>
      <c r="L180" s="44"/>
      <c r="M180" s="211" t="s">
        <v>19</v>
      </c>
      <c r="N180" s="212" t="s">
        <v>47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137</v>
      </c>
      <c r="AT180" s="215" t="s">
        <v>132</v>
      </c>
      <c r="AU180" s="215" t="s">
        <v>138</v>
      </c>
      <c r="AY180" s="17" t="s">
        <v>128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84</v>
      </c>
      <c r="BK180" s="216">
        <f>ROUND(I180*H180,2)</f>
        <v>0</v>
      </c>
      <c r="BL180" s="17" t="s">
        <v>137</v>
      </c>
      <c r="BM180" s="215" t="s">
        <v>334</v>
      </c>
    </row>
    <row r="181" spans="1:47" s="2" customFormat="1" ht="12">
      <c r="A181" s="38"/>
      <c r="B181" s="39"/>
      <c r="C181" s="40"/>
      <c r="D181" s="217" t="s">
        <v>140</v>
      </c>
      <c r="E181" s="40"/>
      <c r="F181" s="218" t="s">
        <v>335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140</v>
      </c>
      <c r="AU181" s="17" t="s">
        <v>138</v>
      </c>
    </row>
    <row r="182" spans="1:65" s="2" customFormat="1" ht="24.15" customHeight="1">
      <c r="A182" s="38"/>
      <c r="B182" s="39"/>
      <c r="C182" s="204" t="s">
        <v>336</v>
      </c>
      <c r="D182" s="204" t="s">
        <v>132</v>
      </c>
      <c r="E182" s="205" t="s">
        <v>337</v>
      </c>
      <c r="F182" s="206" t="s">
        <v>243</v>
      </c>
      <c r="G182" s="207" t="s">
        <v>228</v>
      </c>
      <c r="H182" s="208">
        <v>262.944</v>
      </c>
      <c r="I182" s="209"/>
      <c r="J182" s="210">
        <f>ROUND(I182*H182,2)</f>
        <v>0</v>
      </c>
      <c r="K182" s="206" t="s">
        <v>136</v>
      </c>
      <c r="L182" s="44"/>
      <c r="M182" s="211" t="s">
        <v>19</v>
      </c>
      <c r="N182" s="212" t="s">
        <v>47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137</v>
      </c>
      <c r="AT182" s="215" t="s">
        <v>132</v>
      </c>
      <c r="AU182" s="215" t="s">
        <v>138</v>
      </c>
      <c r="AY182" s="17" t="s">
        <v>128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84</v>
      </c>
      <c r="BK182" s="216">
        <f>ROUND(I182*H182,2)</f>
        <v>0</v>
      </c>
      <c r="BL182" s="17" t="s">
        <v>137</v>
      </c>
      <c r="BM182" s="215" t="s">
        <v>338</v>
      </c>
    </row>
    <row r="183" spans="1:47" s="2" customFormat="1" ht="12">
      <c r="A183" s="38"/>
      <c r="B183" s="39"/>
      <c r="C183" s="40"/>
      <c r="D183" s="217" t="s">
        <v>140</v>
      </c>
      <c r="E183" s="40"/>
      <c r="F183" s="218" t="s">
        <v>339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140</v>
      </c>
      <c r="AU183" s="17" t="s">
        <v>138</v>
      </c>
    </row>
    <row r="184" spans="1:51" s="13" customFormat="1" ht="12">
      <c r="A184" s="13"/>
      <c r="B184" s="222"/>
      <c r="C184" s="223"/>
      <c r="D184" s="224" t="s">
        <v>147</v>
      </c>
      <c r="E184" s="225" t="s">
        <v>19</v>
      </c>
      <c r="F184" s="226" t="s">
        <v>340</v>
      </c>
      <c r="G184" s="223"/>
      <c r="H184" s="227">
        <v>262.944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147</v>
      </c>
      <c r="AU184" s="233" t="s">
        <v>138</v>
      </c>
      <c r="AV184" s="13" t="s">
        <v>87</v>
      </c>
      <c r="AW184" s="13" t="s">
        <v>35</v>
      </c>
      <c r="AX184" s="13" t="s">
        <v>84</v>
      </c>
      <c r="AY184" s="233" t="s">
        <v>128</v>
      </c>
    </row>
    <row r="185" spans="1:65" s="2" customFormat="1" ht="21.75" customHeight="1">
      <c r="A185" s="38"/>
      <c r="B185" s="39"/>
      <c r="C185" s="204" t="s">
        <v>341</v>
      </c>
      <c r="D185" s="204" t="s">
        <v>132</v>
      </c>
      <c r="E185" s="205" t="s">
        <v>342</v>
      </c>
      <c r="F185" s="206" t="s">
        <v>343</v>
      </c>
      <c r="G185" s="207" t="s">
        <v>144</v>
      </c>
      <c r="H185" s="208">
        <v>901</v>
      </c>
      <c r="I185" s="209"/>
      <c r="J185" s="210">
        <f>ROUND(I185*H185,2)</f>
        <v>0</v>
      </c>
      <c r="K185" s="206" t="s">
        <v>136</v>
      </c>
      <c r="L185" s="44"/>
      <c r="M185" s="211" t="s">
        <v>19</v>
      </c>
      <c r="N185" s="212" t="s">
        <v>47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137</v>
      </c>
      <c r="AT185" s="215" t="s">
        <v>132</v>
      </c>
      <c r="AU185" s="215" t="s">
        <v>138</v>
      </c>
      <c r="AY185" s="17" t="s">
        <v>128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84</v>
      </c>
      <c r="BK185" s="216">
        <f>ROUND(I185*H185,2)</f>
        <v>0</v>
      </c>
      <c r="BL185" s="17" t="s">
        <v>137</v>
      </c>
      <c r="BM185" s="215" t="s">
        <v>344</v>
      </c>
    </row>
    <row r="186" spans="1:47" s="2" customFormat="1" ht="12">
      <c r="A186" s="38"/>
      <c r="B186" s="39"/>
      <c r="C186" s="40"/>
      <c r="D186" s="217" t="s">
        <v>140</v>
      </c>
      <c r="E186" s="40"/>
      <c r="F186" s="218" t="s">
        <v>345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140</v>
      </c>
      <c r="AU186" s="17" t="s">
        <v>138</v>
      </c>
    </row>
    <row r="187" spans="1:51" s="13" customFormat="1" ht="12">
      <c r="A187" s="13"/>
      <c r="B187" s="222"/>
      <c r="C187" s="223"/>
      <c r="D187" s="224" t="s">
        <v>147</v>
      </c>
      <c r="E187" s="225" t="s">
        <v>19</v>
      </c>
      <c r="F187" s="226" t="s">
        <v>346</v>
      </c>
      <c r="G187" s="223"/>
      <c r="H187" s="227">
        <v>901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147</v>
      </c>
      <c r="AU187" s="233" t="s">
        <v>138</v>
      </c>
      <c r="AV187" s="13" t="s">
        <v>87</v>
      </c>
      <c r="AW187" s="13" t="s">
        <v>35</v>
      </c>
      <c r="AX187" s="13" t="s">
        <v>84</v>
      </c>
      <c r="AY187" s="233" t="s">
        <v>128</v>
      </c>
    </row>
    <row r="188" spans="1:65" s="2" customFormat="1" ht="49.05" customHeight="1">
      <c r="A188" s="38"/>
      <c r="B188" s="39"/>
      <c r="C188" s="204" t="s">
        <v>347</v>
      </c>
      <c r="D188" s="204" t="s">
        <v>132</v>
      </c>
      <c r="E188" s="205" t="s">
        <v>348</v>
      </c>
      <c r="F188" s="206" t="s">
        <v>349</v>
      </c>
      <c r="G188" s="207" t="s">
        <v>135</v>
      </c>
      <c r="H188" s="208">
        <v>81</v>
      </c>
      <c r="I188" s="209"/>
      <c r="J188" s="210">
        <f>ROUND(I188*H188,2)</f>
        <v>0</v>
      </c>
      <c r="K188" s="206" t="s">
        <v>136</v>
      </c>
      <c r="L188" s="44"/>
      <c r="M188" s="211" t="s">
        <v>19</v>
      </c>
      <c r="N188" s="212" t="s">
        <v>47</v>
      </c>
      <c r="O188" s="84"/>
      <c r="P188" s="213">
        <f>O188*H188</f>
        <v>0</v>
      </c>
      <c r="Q188" s="213">
        <v>0.0369043</v>
      </c>
      <c r="R188" s="213">
        <f>Q188*H188</f>
        <v>2.9892483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137</v>
      </c>
      <c r="AT188" s="215" t="s">
        <v>132</v>
      </c>
      <c r="AU188" s="215" t="s">
        <v>138</v>
      </c>
      <c r="AY188" s="17" t="s">
        <v>128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84</v>
      </c>
      <c r="BK188" s="216">
        <f>ROUND(I188*H188,2)</f>
        <v>0</v>
      </c>
      <c r="BL188" s="17" t="s">
        <v>137</v>
      </c>
      <c r="BM188" s="215" t="s">
        <v>350</v>
      </c>
    </row>
    <row r="189" spans="1:47" s="2" customFormat="1" ht="12">
      <c r="A189" s="38"/>
      <c r="B189" s="39"/>
      <c r="C189" s="40"/>
      <c r="D189" s="217" t="s">
        <v>140</v>
      </c>
      <c r="E189" s="40"/>
      <c r="F189" s="218" t="s">
        <v>351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140</v>
      </c>
      <c r="AU189" s="17" t="s">
        <v>138</v>
      </c>
    </row>
    <row r="190" spans="1:65" s="2" customFormat="1" ht="16.5" customHeight="1">
      <c r="A190" s="38"/>
      <c r="B190" s="39"/>
      <c r="C190" s="204" t="s">
        <v>352</v>
      </c>
      <c r="D190" s="204" t="s">
        <v>132</v>
      </c>
      <c r="E190" s="205" t="s">
        <v>353</v>
      </c>
      <c r="F190" s="206" t="s">
        <v>354</v>
      </c>
      <c r="G190" s="207" t="s">
        <v>355</v>
      </c>
      <c r="H190" s="208">
        <v>4</v>
      </c>
      <c r="I190" s="209"/>
      <c r="J190" s="210">
        <f>ROUND(I190*H190,2)</f>
        <v>0</v>
      </c>
      <c r="K190" s="206" t="s">
        <v>136</v>
      </c>
      <c r="L190" s="44"/>
      <c r="M190" s="211" t="s">
        <v>19</v>
      </c>
      <c r="N190" s="212" t="s">
        <v>47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356</v>
      </c>
      <c r="AT190" s="215" t="s">
        <v>132</v>
      </c>
      <c r="AU190" s="215" t="s">
        <v>138</v>
      </c>
      <c r="AY190" s="17" t="s">
        <v>128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84</v>
      </c>
      <c r="BK190" s="216">
        <f>ROUND(I190*H190,2)</f>
        <v>0</v>
      </c>
      <c r="BL190" s="17" t="s">
        <v>356</v>
      </c>
      <c r="BM190" s="215" t="s">
        <v>357</v>
      </c>
    </row>
    <row r="191" spans="1:47" s="2" customFormat="1" ht="12">
      <c r="A191" s="38"/>
      <c r="B191" s="39"/>
      <c r="C191" s="40"/>
      <c r="D191" s="217" t="s">
        <v>140</v>
      </c>
      <c r="E191" s="40"/>
      <c r="F191" s="218" t="s">
        <v>358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140</v>
      </c>
      <c r="AU191" s="17" t="s">
        <v>138</v>
      </c>
    </row>
    <row r="192" spans="1:63" s="12" customFormat="1" ht="20.85" customHeight="1">
      <c r="A192" s="12"/>
      <c r="B192" s="188"/>
      <c r="C192" s="189"/>
      <c r="D192" s="190" t="s">
        <v>75</v>
      </c>
      <c r="E192" s="202" t="s">
        <v>220</v>
      </c>
      <c r="F192" s="202" t="s">
        <v>359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SUM(P193:P212)</f>
        <v>0</v>
      </c>
      <c r="Q192" s="196"/>
      <c r="R192" s="197">
        <f>SUM(R193:R212)</f>
        <v>0.21037499999999998</v>
      </c>
      <c r="S192" s="196"/>
      <c r="T192" s="198">
        <f>SUM(T193:T212)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84</v>
      </c>
      <c r="AT192" s="200" t="s">
        <v>75</v>
      </c>
      <c r="AU192" s="200" t="s">
        <v>87</v>
      </c>
      <c r="AY192" s="199" t="s">
        <v>128</v>
      </c>
      <c r="BK192" s="201">
        <f>SUM(BK193:BK212)</f>
        <v>0</v>
      </c>
    </row>
    <row r="193" spans="1:65" s="2" customFormat="1" ht="16.5" customHeight="1">
      <c r="A193" s="38"/>
      <c r="B193" s="39"/>
      <c r="C193" s="204" t="s">
        <v>360</v>
      </c>
      <c r="D193" s="204" t="s">
        <v>132</v>
      </c>
      <c r="E193" s="205" t="s">
        <v>259</v>
      </c>
      <c r="F193" s="206" t="s">
        <v>260</v>
      </c>
      <c r="G193" s="207" t="s">
        <v>187</v>
      </c>
      <c r="H193" s="208">
        <v>14</v>
      </c>
      <c r="I193" s="209"/>
      <c r="J193" s="210">
        <f>ROUND(I193*H193,2)</f>
        <v>0</v>
      </c>
      <c r="K193" s="206" t="s">
        <v>136</v>
      </c>
      <c r="L193" s="44"/>
      <c r="M193" s="211" t="s">
        <v>19</v>
      </c>
      <c r="N193" s="212" t="s">
        <v>47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137</v>
      </c>
      <c r="AT193" s="215" t="s">
        <v>132</v>
      </c>
      <c r="AU193" s="215" t="s">
        <v>138</v>
      </c>
      <c r="AY193" s="17" t="s">
        <v>128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84</v>
      </c>
      <c r="BK193" s="216">
        <f>ROUND(I193*H193,2)</f>
        <v>0</v>
      </c>
      <c r="BL193" s="17" t="s">
        <v>137</v>
      </c>
      <c r="BM193" s="215" t="s">
        <v>361</v>
      </c>
    </row>
    <row r="194" spans="1:47" s="2" customFormat="1" ht="12">
      <c r="A194" s="38"/>
      <c r="B194" s="39"/>
      <c r="C194" s="40"/>
      <c r="D194" s="217" t="s">
        <v>140</v>
      </c>
      <c r="E194" s="40"/>
      <c r="F194" s="218" t="s">
        <v>262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140</v>
      </c>
      <c r="AU194" s="17" t="s">
        <v>138</v>
      </c>
    </row>
    <row r="195" spans="1:65" s="2" customFormat="1" ht="21.75" customHeight="1">
      <c r="A195" s="38"/>
      <c r="B195" s="39"/>
      <c r="C195" s="204" t="s">
        <v>362</v>
      </c>
      <c r="D195" s="204" t="s">
        <v>132</v>
      </c>
      <c r="E195" s="205" t="s">
        <v>363</v>
      </c>
      <c r="F195" s="206" t="s">
        <v>364</v>
      </c>
      <c r="G195" s="207" t="s">
        <v>187</v>
      </c>
      <c r="H195" s="208">
        <v>76</v>
      </c>
      <c r="I195" s="209"/>
      <c r="J195" s="210">
        <f>ROUND(I195*H195,2)</f>
        <v>0</v>
      </c>
      <c r="K195" s="206" t="s">
        <v>136</v>
      </c>
      <c r="L195" s="44"/>
      <c r="M195" s="211" t="s">
        <v>19</v>
      </c>
      <c r="N195" s="212" t="s">
        <v>47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137</v>
      </c>
      <c r="AT195" s="215" t="s">
        <v>132</v>
      </c>
      <c r="AU195" s="215" t="s">
        <v>138</v>
      </c>
      <c r="AY195" s="17" t="s">
        <v>128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84</v>
      </c>
      <c r="BK195" s="216">
        <f>ROUND(I195*H195,2)</f>
        <v>0</v>
      </c>
      <c r="BL195" s="17" t="s">
        <v>137</v>
      </c>
      <c r="BM195" s="215" t="s">
        <v>365</v>
      </c>
    </row>
    <row r="196" spans="1:47" s="2" customFormat="1" ht="12">
      <c r="A196" s="38"/>
      <c r="B196" s="39"/>
      <c r="C196" s="40"/>
      <c r="D196" s="217" t="s">
        <v>140</v>
      </c>
      <c r="E196" s="40"/>
      <c r="F196" s="218" t="s">
        <v>366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140</v>
      </c>
      <c r="AU196" s="17" t="s">
        <v>138</v>
      </c>
    </row>
    <row r="197" spans="1:65" s="2" customFormat="1" ht="37.8" customHeight="1">
      <c r="A197" s="38"/>
      <c r="B197" s="39"/>
      <c r="C197" s="204" t="s">
        <v>367</v>
      </c>
      <c r="D197" s="204" t="s">
        <v>132</v>
      </c>
      <c r="E197" s="205" t="s">
        <v>325</v>
      </c>
      <c r="F197" s="206" t="s">
        <v>326</v>
      </c>
      <c r="G197" s="207" t="s">
        <v>187</v>
      </c>
      <c r="H197" s="208">
        <v>90</v>
      </c>
      <c r="I197" s="209"/>
      <c r="J197" s="210">
        <f>ROUND(I197*H197,2)</f>
        <v>0</v>
      </c>
      <c r="K197" s="206" t="s">
        <v>136</v>
      </c>
      <c r="L197" s="44"/>
      <c r="M197" s="211" t="s">
        <v>19</v>
      </c>
      <c r="N197" s="212" t="s">
        <v>47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137</v>
      </c>
      <c r="AT197" s="215" t="s">
        <v>132</v>
      </c>
      <c r="AU197" s="215" t="s">
        <v>138</v>
      </c>
      <c r="AY197" s="17" t="s">
        <v>128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84</v>
      </c>
      <c r="BK197" s="216">
        <f>ROUND(I197*H197,2)</f>
        <v>0</v>
      </c>
      <c r="BL197" s="17" t="s">
        <v>137</v>
      </c>
      <c r="BM197" s="215" t="s">
        <v>368</v>
      </c>
    </row>
    <row r="198" spans="1:47" s="2" customFormat="1" ht="12">
      <c r="A198" s="38"/>
      <c r="B198" s="39"/>
      <c r="C198" s="40"/>
      <c r="D198" s="217" t="s">
        <v>140</v>
      </c>
      <c r="E198" s="40"/>
      <c r="F198" s="218" t="s">
        <v>328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140</v>
      </c>
      <c r="AU198" s="17" t="s">
        <v>138</v>
      </c>
    </row>
    <row r="199" spans="1:51" s="13" customFormat="1" ht="12">
      <c r="A199" s="13"/>
      <c r="B199" s="222"/>
      <c r="C199" s="223"/>
      <c r="D199" s="224" t="s">
        <v>147</v>
      </c>
      <c r="E199" s="225" t="s">
        <v>19</v>
      </c>
      <c r="F199" s="226" t="s">
        <v>369</v>
      </c>
      <c r="G199" s="223"/>
      <c r="H199" s="227">
        <v>90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147</v>
      </c>
      <c r="AU199" s="233" t="s">
        <v>138</v>
      </c>
      <c r="AV199" s="13" t="s">
        <v>87</v>
      </c>
      <c r="AW199" s="13" t="s">
        <v>35</v>
      </c>
      <c r="AX199" s="13" t="s">
        <v>84</v>
      </c>
      <c r="AY199" s="233" t="s">
        <v>128</v>
      </c>
    </row>
    <row r="200" spans="1:65" s="2" customFormat="1" ht="24.15" customHeight="1">
      <c r="A200" s="38"/>
      <c r="B200" s="39"/>
      <c r="C200" s="204" t="s">
        <v>370</v>
      </c>
      <c r="D200" s="204" t="s">
        <v>132</v>
      </c>
      <c r="E200" s="205" t="s">
        <v>371</v>
      </c>
      <c r="F200" s="206" t="s">
        <v>333</v>
      </c>
      <c r="G200" s="207" t="s">
        <v>187</v>
      </c>
      <c r="H200" s="208">
        <v>90</v>
      </c>
      <c r="I200" s="209"/>
      <c r="J200" s="210">
        <f>ROUND(I200*H200,2)</f>
        <v>0</v>
      </c>
      <c r="K200" s="206" t="s">
        <v>136</v>
      </c>
      <c r="L200" s="44"/>
      <c r="M200" s="211" t="s">
        <v>19</v>
      </c>
      <c r="N200" s="212" t="s">
        <v>47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137</v>
      </c>
      <c r="AT200" s="215" t="s">
        <v>132</v>
      </c>
      <c r="AU200" s="215" t="s">
        <v>138</v>
      </c>
      <c r="AY200" s="17" t="s">
        <v>128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84</v>
      </c>
      <c r="BK200" s="216">
        <f>ROUND(I200*H200,2)</f>
        <v>0</v>
      </c>
      <c r="BL200" s="17" t="s">
        <v>137</v>
      </c>
      <c r="BM200" s="215" t="s">
        <v>372</v>
      </c>
    </row>
    <row r="201" spans="1:47" s="2" customFormat="1" ht="12">
      <c r="A201" s="38"/>
      <c r="B201" s="39"/>
      <c r="C201" s="40"/>
      <c r="D201" s="217" t="s">
        <v>140</v>
      </c>
      <c r="E201" s="40"/>
      <c r="F201" s="218" t="s">
        <v>373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140</v>
      </c>
      <c r="AU201" s="17" t="s">
        <v>138</v>
      </c>
    </row>
    <row r="202" spans="1:65" s="2" customFormat="1" ht="24.15" customHeight="1">
      <c r="A202" s="38"/>
      <c r="B202" s="39"/>
      <c r="C202" s="204" t="s">
        <v>374</v>
      </c>
      <c r="D202" s="204" t="s">
        <v>132</v>
      </c>
      <c r="E202" s="205" t="s">
        <v>337</v>
      </c>
      <c r="F202" s="206" t="s">
        <v>243</v>
      </c>
      <c r="G202" s="207" t="s">
        <v>228</v>
      </c>
      <c r="H202" s="208">
        <v>144</v>
      </c>
      <c r="I202" s="209"/>
      <c r="J202" s="210">
        <f>ROUND(I202*H202,2)</f>
        <v>0</v>
      </c>
      <c r="K202" s="206" t="s">
        <v>136</v>
      </c>
      <c r="L202" s="44"/>
      <c r="M202" s="211" t="s">
        <v>19</v>
      </c>
      <c r="N202" s="212" t="s">
        <v>47</v>
      </c>
      <c r="O202" s="8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137</v>
      </c>
      <c r="AT202" s="215" t="s">
        <v>132</v>
      </c>
      <c r="AU202" s="215" t="s">
        <v>138</v>
      </c>
      <c r="AY202" s="17" t="s">
        <v>128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84</v>
      </c>
      <c r="BK202" s="216">
        <f>ROUND(I202*H202,2)</f>
        <v>0</v>
      </c>
      <c r="BL202" s="17" t="s">
        <v>137</v>
      </c>
      <c r="BM202" s="215" t="s">
        <v>375</v>
      </c>
    </row>
    <row r="203" spans="1:47" s="2" customFormat="1" ht="12">
      <c r="A203" s="38"/>
      <c r="B203" s="39"/>
      <c r="C203" s="40"/>
      <c r="D203" s="217" t="s">
        <v>140</v>
      </c>
      <c r="E203" s="40"/>
      <c r="F203" s="218" t="s">
        <v>339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140</v>
      </c>
      <c r="AU203" s="17" t="s">
        <v>138</v>
      </c>
    </row>
    <row r="204" spans="1:51" s="13" customFormat="1" ht="12">
      <c r="A204" s="13"/>
      <c r="B204" s="222"/>
      <c r="C204" s="223"/>
      <c r="D204" s="224" t="s">
        <v>147</v>
      </c>
      <c r="E204" s="225" t="s">
        <v>19</v>
      </c>
      <c r="F204" s="226" t="s">
        <v>376</v>
      </c>
      <c r="G204" s="223"/>
      <c r="H204" s="227">
        <v>144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147</v>
      </c>
      <c r="AU204" s="233" t="s">
        <v>138</v>
      </c>
      <c r="AV204" s="13" t="s">
        <v>87</v>
      </c>
      <c r="AW204" s="13" t="s">
        <v>35</v>
      </c>
      <c r="AX204" s="13" t="s">
        <v>84</v>
      </c>
      <c r="AY204" s="233" t="s">
        <v>128</v>
      </c>
    </row>
    <row r="205" spans="1:65" s="2" customFormat="1" ht="24.15" customHeight="1">
      <c r="A205" s="38"/>
      <c r="B205" s="39"/>
      <c r="C205" s="204" t="s">
        <v>377</v>
      </c>
      <c r="D205" s="204" t="s">
        <v>132</v>
      </c>
      <c r="E205" s="205" t="s">
        <v>378</v>
      </c>
      <c r="F205" s="206" t="s">
        <v>379</v>
      </c>
      <c r="G205" s="207" t="s">
        <v>144</v>
      </c>
      <c r="H205" s="208">
        <v>450</v>
      </c>
      <c r="I205" s="209"/>
      <c r="J205" s="210">
        <f>ROUND(I205*H205,2)</f>
        <v>0</v>
      </c>
      <c r="K205" s="206" t="s">
        <v>136</v>
      </c>
      <c r="L205" s="44"/>
      <c r="M205" s="211" t="s">
        <v>19</v>
      </c>
      <c r="N205" s="212" t="s">
        <v>47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137</v>
      </c>
      <c r="AT205" s="215" t="s">
        <v>132</v>
      </c>
      <c r="AU205" s="215" t="s">
        <v>138</v>
      </c>
      <c r="AY205" s="17" t="s">
        <v>128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84</v>
      </c>
      <c r="BK205" s="216">
        <f>ROUND(I205*H205,2)</f>
        <v>0</v>
      </c>
      <c r="BL205" s="17" t="s">
        <v>137</v>
      </c>
      <c r="BM205" s="215" t="s">
        <v>380</v>
      </c>
    </row>
    <row r="206" spans="1:47" s="2" customFormat="1" ht="12">
      <c r="A206" s="38"/>
      <c r="B206" s="39"/>
      <c r="C206" s="40"/>
      <c r="D206" s="217" t="s">
        <v>140</v>
      </c>
      <c r="E206" s="40"/>
      <c r="F206" s="218" t="s">
        <v>381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140</v>
      </c>
      <c r="AU206" s="17" t="s">
        <v>138</v>
      </c>
    </row>
    <row r="207" spans="1:47" s="2" customFormat="1" ht="12">
      <c r="A207" s="38"/>
      <c r="B207" s="39"/>
      <c r="C207" s="40"/>
      <c r="D207" s="224" t="s">
        <v>204</v>
      </c>
      <c r="E207" s="40"/>
      <c r="F207" s="234" t="s">
        <v>382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204</v>
      </c>
      <c r="AU207" s="17" t="s">
        <v>138</v>
      </c>
    </row>
    <row r="208" spans="1:51" s="13" customFormat="1" ht="12">
      <c r="A208" s="13"/>
      <c r="B208" s="222"/>
      <c r="C208" s="223"/>
      <c r="D208" s="224" t="s">
        <v>147</v>
      </c>
      <c r="E208" s="225" t="s">
        <v>19</v>
      </c>
      <c r="F208" s="226" t="s">
        <v>383</v>
      </c>
      <c r="G208" s="223"/>
      <c r="H208" s="227">
        <v>450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147</v>
      </c>
      <c r="AU208" s="233" t="s">
        <v>138</v>
      </c>
      <c r="AV208" s="13" t="s">
        <v>87</v>
      </c>
      <c r="AW208" s="13" t="s">
        <v>35</v>
      </c>
      <c r="AX208" s="13" t="s">
        <v>84</v>
      </c>
      <c r="AY208" s="233" t="s">
        <v>128</v>
      </c>
    </row>
    <row r="209" spans="1:65" s="2" customFormat="1" ht="16.5" customHeight="1">
      <c r="A209" s="38"/>
      <c r="B209" s="39"/>
      <c r="C209" s="204" t="s">
        <v>384</v>
      </c>
      <c r="D209" s="204" t="s">
        <v>132</v>
      </c>
      <c r="E209" s="205" t="s">
        <v>385</v>
      </c>
      <c r="F209" s="206" t="s">
        <v>171</v>
      </c>
      <c r="G209" s="207" t="s">
        <v>144</v>
      </c>
      <c r="H209" s="208">
        <v>450</v>
      </c>
      <c r="I209" s="209"/>
      <c r="J209" s="210">
        <f>ROUND(I209*H209,2)</f>
        <v>0</v>
      </c>
      <c r="K209" s="206" t="s">
        <v>136</v>
      </c>
      <c r="L209" s="44"/>
      <c r="M209" s="211" t="s">
        <v>19</v>
      </c>
      <c r="N209" s="212" t="s">
        <v>47</v>
      </c>
      <c r="O209" s="84"/>
      <c r="P209" s="213">
        <f>O209*H209</f>
        <v>0</v>
      </c>
      <c r="Q209" s="213">
        <v>0.0004675</v>
      </c>
      <c r="R209" s="213">
        <f>Q209*H209</f>
        <v>0.21037499999999998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137</v>
      </c>
      <c r="AT209" s="215" t="s">
        <v>132</v>
      </c>
      <c r="AU209" s="215" t="s">
        <v>138</v>
      </c>
      <c r="AY209" s="17" t="s">
        <v>128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84</v>
      </c>
      <c r="BK209" s="216">
        <f>ROUND(I209*H209,2)</f>
        <v>0</v>
      </c>
      <c r="BL209" s="17" t="s">
        <v>137</v>
      </c>
      <c r="BM209" s="215" t="s">
        <v>386</v>
      </c>
    </row>
    <row r="210" spans="1:47" s="2" customFormat="1" ht="12">
      <c r="A210" s="38"/>
      <c r="B210" s="39"/>
      <c r="C210" s="40"/>
      <c r="D210" s="217" t="s">
        <v>140</v>
      </c>
      <c r="E210" s="40"/>
      <c r="F210" s="218" t="s">
        <v>387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140</v>
      </c>
      <c r="AU210" s="17" t="s">
        <v>138</v>
      </c>
    </row>
    <row r="211" spans="1:65" s="2" customFormat="1" ht="16.5" customHeight="1">
      <c r="A211" s="38"/>
      <c r="B211" s="39"/>
      <c r="C211" s="204" t="s">
        <v>388</v>
      </c>
      <c r="D211" s="204" t="s">
        <v>132</v>
      </c>
      <c r="E211" s="205" t="s">
        <v>353</v>
      </c>
      <c r="F211" s="206" t="s">
        <v>354</v>
      </c>
      <c r="G211" s="207" t="s">
        <v>355</v>
      </c>
      <c r="H211" s="208">
        <v>4</v>
      </c>
      <c r="I211" s="209"/>
      <c r="J211" s="210">
        <f>ROUND(I211*H211,2)</f>
        <v>0</v>
      </c>
      <c r="K211" s="206" t="s">
        <v>136</v>
      </c>
      <c r="L211" s="44"/>
      <c r="M211" s="211" t="s">
        <v>19</v>
      </c>
      <c r="N211" s="212" t="s">
        <v>47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356</v>
      </c>
      <c r="AT211" s="215" t="s">
        <v>132</v>
      </c>
      <c r="AU211" s="215" t="s">
        <v>138</v>
      </c>
      <c r="AY211" s="17" t="s">
        <v>128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84</v>
      </c>
      <c r="BK211" s="216">
        <f>ROUND(I211*H211,2)</f>
        <v>0</v>
      </c>
      <c r="BL211" s="17" t="s">
        <v>356</v>
      </c>
      <c r="BM211" s="215" t="s">
        <v>389</v>
      </c>
    </row>
    <row r="212" spans="1:47" s="2" customFormat="1" ht="12">
      <c r="A212" s="38"/>
      <c r="B212" s="39"/>
      <c r="C212" s="40"/>
      <c r="D212" s="217" t="s">
        <v>140</v>
      </c>
      <c r="E212" s="40"/>
      <c r="F212" s="218" t="s">
        <v>358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140</v>
      </c>
      <c r="AU212" s="17" t="s">
        <v>138</v>
      </c>
    </row>
    <row r="213" spans="1:63" s="12" customFormat="1" ht="20.85" customHeight="1">
      <c r="A213" s="12"/>
      <c r="B213" s="188"/>
      <c r="C213" s="189"/>
      <c r="D213" s="190" t="s">
        <v>75</v>
      </c>
      <c r="E213" s="202" t="s">
        <v>225</v>
      </c>
      <c r="F213" s="202" t="s">
        <v>390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SUM(P214:P221)</f>
        <v>0</v>
      </c>
      <c r="Q213" s="196"/>
      <c r="R213" s="197">
        <f>SUM(R214:R221)</f>
        <v>8.37E-05</v>
      </c>
      <c r="S213" s="196"/>
      <c r="T213" s="198">
        <f>SUM(T214:T221)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84</v>
      </c>
      <c r="AT213" s="200" t="s">
        <v>75</v>
      </c>
      <c r="AU213" s="200" t="s">
        <v>87</v>
      </c>
      <c r="AY213" s="199" t="s">
        <v>128</v>
      </c>
      <c r="BK213" s="201">
        <f>SUM(BK214:BK221)</f>
        <v>0</v>
      </c>
    </row>
    <row r="214" spans="1:65" s="2" customFormat="1" ht="24.15" customHeight="1">
      <c r="A214" s="38"/>
      <c r="B214" s="39"/>
      <c r="C214" s="204" t="s">
        <v>391</v>
      </c>
      <c r="D214" s="204" t="s">
        <v>132</v>
      </c>
      <c r="E214" s="205" t="s">
        <v>392</v>
      </c>
      <c r="F214" s="206" t="s">
        <v>393</v>
      </c>
      <c r="G214" s="207" t="s">
        <v>144</v>
      </c>
      <c r="H214" s="208">
        <v>279</v>
      </c>
      <c r="I214" s="209"/>
      <c r="J214" s="210">
        <f>ROUND(I214*H214,2)</f>
        <v>0</v>
      </c>
      <c r="K214" s="206" t="s">
        <v>136</v>
      </c>
      <c r="L214" s="44"/>
      <c r="M214" s="211" t="s">
        <v>19</v>
      </c>
      <c r="N214" s="212" t="s">
        <v>47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137</v>
      </c>
      <c r="AT214" s="215" t="s">
        <v>132</v>
      </c>
      <c r="AU214" s="215" t="s">
        <v>138</v>
      </c>
      <c r="AY214" s="17" t="s">
        <v>128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84</v>
      </c>
      <c r="BK214" s="216">
        <f>ROUND(I214*H214,2)</f>
        <v>0</v>
      </c>
      <c r="BL214" s="17" t="s">
        <v>137</v>
      </c>
      <c r="BM214" s="215" t="s">
        <v>394</v>
      </c>
    </row>
    <row r="215" spans="1:47" s="2" customFormat="1" ht="12">
      <c r="A215" s="38"/>
      <c r="B215" s="39"/>
      <c r="C215" s="40"/>
      <c r="D215" s="217" t="s">
        <v>140</v>
      </c>
      <c r="E215" s="40"/>
      <c r="F215" s="218" t="s">
        <v>395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140</v>
      </c>
      <c r="AU215" s="17" t="s">
        <v>138</v>
      </c>
    </row>
    <row r="216" spans="1:47" s="2" customFormat="1" ht="12">
      <c r="A216" s="38"/>
      <c r="B216" s="39"/>
      <c r="C216" s="40"/>
      <c r="D216" s="224" t="s">
        <v>204</v>
      </c>
      <c r="E216" s="40"/>
      <c r="F216" s="234" t="s">
        <v>396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204</v>
      </c>
      <c r="AU216" s="17" t="s">
        <v>138</v>
      </c>
    </row>
    <row r="217" spans="1:65" s="2" customFormat="1" ht="21.75" customHeight="1">
      <c r="A217" s="38"/>
      <c r="B217" s="39"/>
      <c r="C217" s="204" t="s">
        <v>397</v>
      </c>
      <c r="D217" s="204" t="s">
        <v>132</v>
      </c>
      <c r="E217" s="205" t="s">
        <v>398</v>
      </c>
      <c r="F217" s="206" t="s">
        <v>399</v>
      </c>
      <c r="G217" s="207" t="s">
        <v>144</v>
      </c>
      <c r="H217" s="208">
        <v>837</v>
      </c>
      <c r="I217" s="209"/>
      <c r="J217" s="210">
        <f>ROUND(I217*H217,2)</f>
        <v>0</v>
      </c>
      <c r="K217" s="206" t="s">
        <v>136</v>
      </c>
      <c r="L217" s="44"/>
      <c r="M217" s="211" t="s">
        <v>19</v>
      </c>
      <c r="N217" s="212" t="s">
        <v>47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137</v>
      </c>
      <c r="AT217" s="215" t="s">
        <v>132</v>
      </c>
      <c r="AU217" s="215" t="s">
        <v>138</v>
      </c>
      <c r="AY217" s="17" t="s">
        <v>128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84</v>
      </c>
      <c r="BK217" s="216">
        <f>ROUND(I217*H217,2)</f>
        <v>0</v>
      </c>
      <c r="BL217" s="17" t="s">
        <v>137</v>
      </c>
      <c r="BM217" s="215" t="s">
        <v>400</v>
      </c>
    </row>
    <row r="218" spans="1:47" s="2" customFormat="1" ht="12">
      <c r="A218" s="38"/>
      <c r="B218" s="39"/>
      <c r="C218" s="40"/>
      <c r="D218" s="217" t="s">
        <v>140</v>
      </c>
      <c r="E218" s="40"/>
      <c r="F218" s="218" t="s">
        <v>401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140</v>
      </c>
      <c r="AU218" s="17" t="s">
        <v>138</v>
      </c>
    </row>
    <row r="219" spans="1:51" s="13" customFormat="1" ht="12">
      <c r="A219" s="13"/>
      <c r="B219" s="222"/>
      <c r="C219" s="223"/>
      <c r="D219" s="224" t="s">
        <v>147</v>
      </c>
      <c r="E219" s="225" t="s">
        <v>19</v>
      </c>
      <c r="F219" s="226" t="s">
        <v>402</v>
      </c>
      <c r="G219" s="223"/>
      <c r="H219" s="227">
        <v>837</v>
      </c>
      <c r="I219" s="228"/>
      <c r="J219" s="223"/>
      <c r="K219" s="223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147</v>
      </c>
      <c r="AU219" s="233" t="s">
        <v>138</v>
      </c>
      <c r="AV219" s="13" t="s">
        <v>87</v>
      </c>
      <c r="AW219" s="13" t="s">
        <v>35</v>
      </c>
      <c r="AX219" s="13" t="s">
        <v>84</v>
      </c>
      <c r="AY219" s="233" t="s">
        <v>128</v>
      </c>
    </row>
    <row r="220" spans="1:65" s="2" customFormat="1" ht="24.15" customHeight="1">
      <c r="A220" s="38"/>
      <c r="B220" s="39"/>
      <c r="C220" s="204" t="s">
        <v>403</v>
      </c>
      <c r="D220" s="204" t="s">
        <v>132</v>
      </c>
      <c r="E220" s="205" t="s">
        <v>404</v>
      </c>
      <c r="F220" s="206" t="s">
        <v>405</v>
      </c>
      <c r="G220" s="207" t="s">
        <v>144</v>
      </c>
      <c r="H220" s="208">
        <v>279</v>
      </c>
      <c r="I220" s="209"/>
      <c r="J220" s="210">
        <f>ROUND(I220*H220,2)</f>
        <v>0</v>
      </c>
      <c r="K220" s="206" t="s">
        <v>406</v>
      </c>
      <c r="L220" s="44"/>
      <c r="M220" s="211" t="s">
        <v>19</v>
      </c>
      <c r="N220" s="212" t="s">
        <v>47</v>
      </c>
      <c r="O220" s="84"/>
      <c r="P220" s="213">
        <f>O220*H220</f>
        <v>0</v>
      </c>
      <c r="Q220" s="213">
        <v>3E-07</v>
      </c>
      <c r="R220" s="213">
        <f>Q220*H220</f>
        <v>8.37E-05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137</v>
      </c>
      <c r="AT220" s="215" t="s">
        <v>132</v>
      </c>
      <c r="AU220" s="215" t="s">
        <v>138</v>
      </c>
      <c r="AY220" s="17" t="s">
        <v>128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84</v>
      </c>
      <c r="BK220" s="216">
        <f>ROUND(I220*H220,2)</f>
        <v>0</v>
      </c>
      <c r="BL220" s="17" t="s">
        <v>137</v>
      </c>
      <c r="BM220" s="215" t="s">
        <v>407</v>
      </c>
    </row>
    <row r="221" spans="1:47" s="2" customFormat="1" ht="12">
      <c r="A221" s="38"/>
      <c r="B221" s="39"/>
      <c r="C221" s="40"/>
      <c r="D221" s="217" t="s">
        <v>140</v>
      </c>
      <c r="E221" s="40"/>
      <c r="F221" s="218" t="s">
        <v>408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140</v>
      </c>
      <c r="AU221" s="17" t="s">
        <v>138</v>
      </c>
    </row>
    <row r="222" spans="1:63" s="12" customFormat="1" ht="20.85" customHeight="1">
      <c r="A222" s="12"/>
      <c r="B222" s="188"/>
      <c r="C222" s="189"/>
      <c r="D222" s="190" t="s">
        <v>75</v>
      </c>
      <c r="E222" s="202" t="s">
        <v>158</v>
      </c>
      <c r="F222" s="202" t="s">
        <v>409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SUM(P223:P261)</f>
        <v>0</v>
      </c>
      <c r="Q222" s="196"/>
      <c r="R222" s="197">
        <f>SUM(R223:R261)</f>
        <v>100.08555679999998</v>
      </c>
      <c r="S222" s="196"/>
      <c r="T222" s="198">
        <f>SUM(T223:T261)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9" t="s">
        <v>84</v>
      </c>
      <c r="AT222" s="200" t="s">
        <v>75</v>
      </c>
      <c r="AU222" s="200" t="s">
        <v>87</v>
      </c>
      <c r="AY222" s="199" t="s">
        <v>128</v>
      </c>
      <c r="BK222" s="201">
        <f>SUM(BK223:BK261)</f>
        <v>0</v>
      </c>
    </row>
    <row r="223" spans="1:65" s="2" customFormat="1" ht="21.75" customHeight="1">
      <c r="A223" s="38"/>
      <c r="B223" s="39"/>
      <c r="C223" s="204" t="s">
        <v>410</v>
      </c>
      <c r="D223" s="204" t="s">
        <v>132</v>
      </c>
      <c r="E223" s="205" t="s">
        <v>411</v>
      </c>
      <c r="F223" s="206" t="s">
        <v>412</v>
      </c>
      <c r="G223" s="207" t="s">
        <v>144</v>
      </c>
      <c r="H223" s="208">
        <v>350</v>
      </c>
      <c r="I223" s="209"/>
      <c r="J223" s="210">
        <f>ROUND(I223*H223,2)</f>
        <v>0</v>
      </c>
      <c r="K223" s="206" t="s">
        <v>136</v>
      </c>
      <c r="L223" s="44"/>
      <c r="M223" s="211" t="s">
        <v>19</v>
      </c>
      <c r="N223" s="212" t="s">
        <v>47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137</v>
      </c>
      <c r="AT223" s="215" t="s">
        <v>132</v>
      </c>
      <c r="AU223" s="215" t="s">
        <v>138</v>
      </c>
      <c r="AY223" s="17" t="s">
        <v>128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84</v>
      </c>
      <c r="BK223" s="216">
        <f>ROUND(I223*H223,2)</f>
        <v>0</v>
      </c>
      <c r="BL223" s="17" t="s">
        <v>137</v>
      </c>
      <c r="BM223" s="215" t="s">
        <v>413</v>
      </c>
    </row>
    <row r="224" spans="1:47" s="2" customFormat="1" ht="12">
      <c r="A224" s="38"/>
      <c r="B224" s="39"/>
      <c r="C224" s="40"/>
      <c r="D224" s="217" t="s">
        <v>140</v>
      </c>
      <c r="E224" s="40"/>
      <c r="F224" s="218" t="s">
        <v>414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140</v>
      </c>
      <c r="AU224" s="17" t="s">
        <v>138</v>
      </c>
    </row>
    <row r="225" spans="1:51" s="13" customFormat="1" ht="12">
      <c r="A225" s="13"/>
      <c r="B225" s="222"/>
      <c r="C225" s="223"/>
      <c r="D225" s="224" t="s">
        <v>147</v>
      </c>
      <c r="E225" s="225" t="s">
        <v>19</v>
      </c>
      <c r="F225" s="226" t="s">
        <v>415</v>
      </c>
      <c r="G225" s="223"/>
      <c r="H225" s="227">
        <v>350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147</v>
      </c>
      <c r="AU225" s="233" t="s">
        <v>138</v>
      </c>
      <c r="AV225" s="13" t="s">
        <v>87</v>
      </c>
      <c r="AW225" s="13" t="s">
        <v>35</v>
      </c>
      <c r="AX225" s="13" t="s">
        <v>84</v>
      </c>
      <c r="AY225" s="233" t="s">
        <v>128</v>
      </c>
    </row>
    <row r="226" spans="1:65" s="2" customFormat="1" ht="21.75" customHeight="1">
      <c r="A226" s="38"/>
      <c r="B226" s="39"/>
      <c r="C226" s="204" t="s">
        <v>416</v>
      </c>
      <c r="D226" s="204" t="s">
        <v>132</v>
      </c>
      <c r="E226" s="205" t="s">
        <v>417</v>
      </c>
      <c r="F226" s="206" t="s">
        <v>418</v>
      </c>
      <c r="G226" s="207" t="s">
        <v>144</v>
      </c>
      <c r="H226" s="208">
        <v>54</v>
      </c>
      <c r="I226" s="209"/>
      <c r="J226" s="210">
        <f>ROUND(I226*H226,2)</f>
        <v>0</v>
      </c>
      <c r="K226" s="206" t="s">
        <v>136</v>
      </c>
      <c r="L226" s="44"/>
      <c r="M226" s="211" t="s">
        <v>19</v>
      </c>
      <c r="N226" s="212" t="s">
        <v>47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137</v>
      </c>
      <c r="AT226" s="215" t="s">
        <v>132</v>
      </c>
      <c r="AU226" s="215" t="s">
        <v>138</v>
      </c>
      <c r="AY226" s="17" t="s">
        <v>128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84</v>
      </c>
      <c r="BK226" s="216">
        <f>ROUND(I226*H226,2)</f>
        <v>0</v>
      </c>
      <c r="BL226" s="17" t="s">
        <v>137</v>
      </c>
      <c r="BM226" s="215" t="s">
        <v>419</v>
      </c>
    </row>
    <row r="227" spans="1:47" s="2" customFormat="1" ht="12">
      <c r="A227" s="38"/>
      <c r="B227" s="39"/>
      <c r="C227" s="40"/>
      <c r="D227" s="217" t="s">
        <v>140</v>
      </c>
      <c r="E227" s="40"/>
      <c r="F227" s="218" t="s">
        <v>420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140</v>
      </c>
      <c r="AU227" s="17" t="s">
        <v>138</v>
      </c>
    </row>
    <row r="228" spans="1:51" s="13" customFormat="1" ht="12">
      <c r="A228" s="13"/>
      <c r="B228" s="222"/>
      <c r="C228" s="223"/>
      <c r="D228" s="224" t="s">
        <v>147</v>
      </c>
      <c r="E228" s="225" t="s">
        <v>19</v>
      </c>
      <c r="F228" s="226" t="s">
        <v>421</v>
      </c>
      <c r="G228" s="223"/>
      <c r="H228" s="227">
        <v>54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147</v>
      </c>
      <c r="AU228" s="233" t="s">
        <v>138</v>
      </c>
      <c r="AV228" s="13" t="s">
        <v>87</v>
      </c>
      <c r="AW228" s="13" t="s">
        <v>35</v>
      </c>
      <c r="AX228" s="13" t="s">
        <v>84</v>
      </c>
      <c r="AY228" s="233" t="s">
        <v>128</v>
      </c>
    </row>
    <row r="229" spans="1:65" s="2" customFormat="1" ht="21.75" customHeight="1">
      <c r="A229" s="38"/>
      <c r="B229" s="39"/>
      <c r="C229" s="204" t="s">
        <v>422</v>
      </c>
      <c r="D229" s="204" t="s">
        <v>132</v>
      </c>
      <c r="E229" s="205" t="s">
        <v>423</v>
      </c>
      <c r="F229" s="206" t="s">
        <v>424</v>
      </c>
      <c r="G229" s="207" t="s">
        <v>144</v>
      </c>
      <c r="H229" s="208">
        <v>46</v>
      </c>
      <c r="I229" s="209"/>
      <c r="J229" s="210">
        <f>ROUND(I229*H229,2)</f>
        <v>0</v>
      </c>
      <c r="K229" s="206" t="s">
        <v>136</v>
      </c>
      <c r="L229" s="44"/>
      <c r="M229" s="211" t="s">
        <v>19</v>
      </c>
      <c r="N229" s="212" t="s">
        <v>47</v>
      </c>
      <c r="O229" s="8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137</v>
      </c>
      <c r="AT229" s="215" t="s">
        <v>132</v>
      </c>
      <c r="AU229" s="215" t="s">
        <v>138</v>
      </c>
      <c r="AY229" s="17" t="s">
        <v>128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84</v>
      </c>
      <c r="BK229" s="216">
        <f>ROUND(I229*H229,2)</f>
        <v>0</v>
      </c>
      <c r="BL229" s="17" t="s">
        <v>137</v>
      </c>
      <c r="BM229" s="215" t="s">
        <v>425</v>
      </c>
    </row>
    <row r="230" spans="1:47" s="2" customFormat="1" ht="12">
      <c r="A230" s="38"/>
      <c r="B230" s="39"/>
      <c r="C230" s="40"/>
      <c r="D230" s="217" t="s">
        <v>140</v>
      </c>
      <c r="E230" s="40"/>
      <c r="F230" s="218" t="s">
        <v>426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140</v>
      </c>
      <c r="AU230" s="17" t="s">
        <v>138</v>
      </c>
    </row>
    <row r="231" spans="1:65" s="2" customFormat="1" ht="24.15" customHeight="1">
      <c r="A231" s="38"/>
      <c r="B231" s="39"/>
      <c r="C231" s="204" t="s">
        <v>427</v>
      </c>
      <c r="D231" s="204" t="s">
        <v>132</v>
      </c>
      <c r="E231" s="205" t="s">
        <v>428</v>
      </c>
      <c r="F231" s="206" t="s">
        <v>429</v>
      </c>
      <c r="G231" s="207" t="s">
        <v>144</v>
      </c>
      <c r="H231" s="208">
        <v>451</v>
      </c>
      <c r="I231" s="209"/>
      <c r="J231" s="210">
        <f>ROUND(I231*H231,2)</f>
        <v>0</v>
      </c>
      <c r="K231" s="206" t="s">
        <v>136</v>
      </c>
      <c r="L231" s="44"/>
      <c r="M231" s="211" t="s">
        <v>19</v>
      </c>
      <c r="N231" s="212" t="s">
        <v>47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137</v>
      </c>
      <c r="AT231" s="215" t="s">
        <v>132</v>
      </c>
      <c r="AU231" s="215" t="s">
        <v>138</v>
      </c>
      <c r="AY231" s="17" t="s">
        <v>128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84</v>
      </c>
      <c r="BK231" s="216">
        <f>ROUND(I231*H231,2)</f>
        <v>0</v>
      </c>
      <c r="BL231" s="17" t="s">
        <v>137</v>
      </c>
      <c r="BM231" s="215" t="s">
        <v>430</v>
      </c>
    </row>
    <row r="232" spans="1:47" s="2" customFormat="1" ht="12">
      <c r="A232" s="38"/>
      <c r="B232" s="39"/>
      <c r="C232" s="40"/>
      <c r="D232" s="217" t="s">
        <v>140</v>
      </c>
      <c r="E232" s="40"/>
      <c r="F232" s="218" t="s">
        <v>431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140</v>
      </c>
      <c r="AU232" s="17" t="s">
        <v>138</v>
      </c>
    </row>
    <row r="233" spans="1:65" s="2" customFormat="1" ht="16.5" customHeight="1">
      <c r="A233" s="38"/>
      <c r="B233" s="39"/>
      <c r="C233" s="204" t="s">
        <v>432</v>
      </c>
      <c r="D233" s="204" t="s">
        <v>132</v>
      </c>
      <c r="E233" s="205" t="s">
        <v>433</v>
      </c>
      <c r="F233" s="206" t="s">
        <v>434</v>
      </c>
      <c r="G233" s="207" t="s">
        <v>144</v>
      </c>
      <c r="H233" s="208">
        <v>451</v>
      </c>
      <c r="I233" s="209"/>
      <c r="J233" s="210">
        <f>ROUND(I233*H233,2)</f>
        <v>0</v>
      </c>
      <c r="K233" s="206" t="s">
        <v>136</v>
      </c>
      <c r="L233" s="44"/>
      <c r="M233" s="211" t="s">
        <v>19</v>
      </c>
      <c r="N233" s="212" t="s">
        <v>47</v>
      </c>
      <c r="O233" s="84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137</v>
      </c>
      <c r="AT233" s="215" t="s">
        <v>132</v>
      </c>
      <c r="AU233" s="215" t="s">
        <v>138</v>
      </c>
      <c r="AY233" s="17" t="s">
        <v>128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84</v>
      </c>
      <c r="BK233" s="216">
        <f>ROUND(I233*H233,2)</f>
        <v>0</v>
      </c>
      <c r="BL233" s="17" t="s">
        <v>137</v>
      </c>
      <c r="BM233" s="215" t="s">
        <v>435</v>
      </c>
    </row>
    <row r="234" spans="1:47" s="2" customFormat="1" ht="12">
      <c r="A234" s="38"/>
      <c r="B234" s="39"/>
      <c r="C234" s="40"/>
      <c r="D234" s="217" t="s">
        <v>140</v>
      </c>
      <c r="E234" s="40"/>
      <c r="F234" s="218" t="s">
        <v>436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140</v>
      </c>
      <c r="AU234" s="17" t="s">
        <v>138</v>
      </c>
    </row>
    <row r="235" spans="1:65" s="2" customFormat="1" ht="24.15" customHeight="1">
      <c r="A235" s="38"/>
      <c r="B235" s="39"/>
      <c r="C235" s="204" t="s">
        <v>437</v>
      </c>
      <c r="D235" s="204" t="s">
        <v>132</v>
      </c>
      <c r="E235" s="205" t="s">
        <v>438</v>
      </c>
      <c r="F235" s="206" t="s">
        <v>439</v>
      </c>
      <c r="G235" s="207" t="s">
        <v>144</v>
      </c>
      <c r="H235" s="208">
        <v>451</v>
      </c>
      <c r="I235" s="209"/>
      <c r="J235" s="210">
        <f>ROUND(I235*H235,2)</f>
        <v>0</v>
      </c>
      <c r="K235" s="206" t="s">
        <v>136</v>
      </c>
      <c r="L235" s="44"/>
      <c r="M235" s="211" t="s">
        <v>19</v>
      </c>
      <c r="N235" s="212" t="s">
        <v>47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137</v>
      </c>
      <c r="AT235" s="215" t="s">
        <v>132</v>
      </c>
      <c r="AU235" s="215" t="s">
        <v>138</v>
      </c>
      <c r="AY235" s="17" t="s">
        <v>128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84</v>
      </c>
      <c r="BK235" s="216">
        <f>ROUND(I235*H235,2)</f>
        <v>0</v>
      </c>
      <c r="BL235" s="17" t="s">
        <v>137</v>
      </c>
      <c r="BM235" s="215" t="s">
        <v>440</v>
      </c>
    </row>
    <row r="236" spans="1:47" s="2" customFormat="1" ht="12">
      <c r="A236" s="38"/>
      <c r="B236" s="39"/>
      <c r="C236" s="40"/>
      <c r="D236" s="217" t="s">
        <v>140</v>
      </c>
      <c r="E236" s="40"/>
      <c r="F236" s="218" t="s">
        <v>441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140</v>
      </c>
      <c r="AU236" s="17" t="s">
        <v>138</v>
      </c>
    </row>
    <row r="237" spans="1:65" s="2" customFormat="1" ht="16.5" customHeight="1">
      <c r="A237" s="38"/>
      <c r="B237" s="39"/>
      <c r="C237" s="204" t="s">
        <v>442</v>
      </c>
      <c r="D237" s="204" t="s">
        <v>132</v>
      </c>
      <c r="E237" s="205" t="s">
        <v>443</v>
      </c>
      <c r="F237" s="206" t="s">
        <v>444</v>
      </c>
      <c r="G237" s="207" t="s">
        <v>144</v>
      </c>
      <c r="H237" s="208">
        <v>451</v>
      </c>
      <c r="I237" s="209"/>
      <c r="J237" s="210">
        <f>ROUND(I237*H237,2)</f>
        <v>0</v>
      </c>
      <c r="K237" s="206" t="s">
        <v>136</v>
      </c>
      <c r="L237" s="44"/>
      <c r="M237" s="211" t="s">
        <v>19</v>
      </c>
      <c r="N237" s="212" t="s">
        <v>47</v>
      </c>
      <c r="O237" s="8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137</v>
      </c>
      <c r="AT237" s="215" t="s">
        <v>132</v>
      </c>
      <c r="AU237" s="215" t="s">
        <v>138</v>
      </c>
      <c r="AY237" s="17" t="s">
        <v>128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84</v>
      </c>
      <c r="BK237" s="216">
        <f>ROUND(I237*H237,2)</f>
        <v>0</v>
      </c>
      <c r="BL237" s="17" t="s">
        <v>137</v>
      </c>
      <c r="BM237" s="215" t="s">
        <v>445</v>
      </c>
    </row>
    <row r="238" spans="1:47" s="2" customFormat="1" ht="12">
      <c r="A238" s="38"/>
      <c r="B238" s="39"/>
      <c r="C238" s="40"/>
      <c r="D238" s="217" t="s">
        <v>140</v>
      </c>
      <c r="E238" s="40"/>
      <c r="F238" s="218" t="s">
        <v>446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140</v>
      </c>
      <c r="AU238" s="17" t="s">
        <v>138</v>
      </c>
    </row>
    <row r="239" spans="1:65" s="2" customFormat="1" ht="37.8" customHeight="1">
      <c r="A239" s="38"/>
      <c r="B239" s="39"/>
      <c r="C239" s="204" t="s">
        <v>447</v>
      </c>
      <c r="D239" s="204" t="s">
        <v>132</v>
      </c>
      <c r="E239" s="205" t="s">
        <v>448</v>
      </c>
      <c r="F239" s="206" t="s">
        <v>449</v>
      </c>
      <c r="G239" s="207" t="s">
        <v>144</v>
      </c>
      <c r="H239" s="208">
        <v>350</v>
      </c>
      <c r="I239" s="209"/>
      <c r="J239" s="210">
        <f>ROUND(I239*H239,2)</f>
        <v>0</v>
      </c>
      <c r="K239" s="206" t="s">
        <v>136</v>
      </c>
      <c r="L239" s="44"/>
      <c r="M239" s="211" t="s">
        <v>19</v>
      </c>
      <c r="N239" s="212" t="s">
        <v>47</v>
      </c>
      <c r="O239" s="84"/>
      <c r="P239" s="213">
        <f>O239*H239</f>
        <v>0</v>
      </c>
      <c r="Q239" s="213">
        <v>0.08922</v>
      </c>
      <c r="R239" s="213">
        <f>Q239*H239</f>
        <v>31.226999999999997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137</v>
      </c>
      <c r="AT239" s="215" t="s">
        <v>132</v>
      </c>
      <c r="AU239" s="215" t="s">
        <v>138</v>
      </c>
      <c r="AY239" s="17" t="s">
        <v>128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84</v>
      </c>
      <c r="BK239" s="216">
        <f>ROUND(I239*H239,2)</f>
        <v>0</v>
      </c>
      <c r="BL239" s="17" t="s">
        <v>137</v>
      </c>
      <c r="BM239" s="215" t="s">
        <v>450</v>
      </c>
    </row>
    <row r="240" spans="1:47" s="2" customFormat="1" ht="12">
      <c r="A240" s="38"/>
      <c r="B240" s="39"/>
      <c r="C240" s="40"/>
      <c r="D240" s="217" t="s">
        <v>140</v>
      </c>
      <c r="E240" s="40"/>
      <c r="F240" s="218" t="s">
        <v>451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140</v>
      </c>
      <c r="AU240" s="17" t="s">
        <v>138</v>
      </c>
    </row>
    <row r="241" spans="1:51" s="13" customFormat="1" ht="12">
      <c r="A241" s="13"/>
      <c r="B241" s="222"/>
      <c r="C241" s="223"/>
      <c r="D241" s="224" t="s">
        <v>147</v>
      </c>
      <c r="E241" s="225" t="s">
        <v>19</v>
      </c>
      <c r="F241" s="226" t="s">
        <v>415</v>
      </c>
      <c r="G241" s="223"/>
      <c r="H241" s="227">
        <v>350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147</v>
      </c>
      <c r="AU241" s="233" t="s">
        <v>138</v>
      </c>
      <c r="AV241" s="13" t="s">
        <v>87</v>
      </c>
      <c r="AW241" s="13" t="s">
        <v>35</v>
      </c>
      <c r="AX241" s="13" t="s">
        <v>84</v>
      </c>
      <c r="AY241" s="233" t="s">
        <v>128</v>
      </c>
    </row>
    <row r="242" spans="1:65" s="2" customFormat="1" ht="16.5" customHeight="1">
      <c r="A242" s="38"/>
      <c r="B242" s="39"/>
      <c r="C242" s="246" t="s">
        <v>452</v>
      </c>
      <c r="D242" s="246" t="s">
        <v>307</v>
      </c>
      <c r="E242" s="247" t="s">
        <v>453</v>
      </c>
      <c r="F242" s="248" t="s">
        <v>454</v>
      </c>
      <c r="G242" s="249" t="s">
        <v>144</v>
      </c>
      <c r="H242" s="250">
        <v>348</v>
      </c>
      <c r="I242" s="251"/>
      <c r="J242" s="252">
        <f>ROUND(I242*H242,2)</f>
        <v>0</v>
      </c>
      <c r="K242" s="248" t="s">
        <v>136</v>
      </c>
      <c r="L242" s="253"/>
      <c r="M242" s="254" t="s">
        <v>19</v>
      </c>
      <c r="N242" s="255" t="s">
        <v>47</v>
      </c>
      <c r="O242" s="84"/>
      <c r="P242" s="213">
        <f>O242*H242</f>
        <v>0</v>
      </c>
      <c r="Q242" s="213">
        <v>0.131</v>
      </c>
      <c r="R242" s="213">
        <f>Q242*H242</f>
        <v>45.588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174</v>
      </c>
      <c r="AT242" s="215" t="s">
        <v>307</v>
      </c>
      <c r="AU242" s="215" t="s">
        <v>138</v>
      </c>
      <c r="AY242" s="17" t="s">
        <v>128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84</v>
      </c>
      <c r="BK242" s="216">
        <f>ROUND(I242*H242,2)</f>
        <v>0</v>
      </c>
      <c r="BL242" s="17" t="s">
        <v>137</v>
      </c>
      <c r="BM242" s="215" t="s">
        <v>455</v>
      </c>
    </row>
    <row r="243" spans="1:65" s="2" customFormat="1" ht="16.5" customHeight="1">
      <c r="A243" s="38"/>
      <c r="B243" s="39"/>
      <c r="C243" s="246" t="s">
        <v>456</v>
      </c>
      <c r="D243" s="246" t="s">
        <v>307</v>
      </c>
      <c r="E243" s="247" t="s">
        <v>457</v>
      </c>
      <c r="F243" s="248" t="s">
        <v>458</v>
      </c>
      <c r="G243" s="249" t="s">
        <v>144</v>
      </c>
      <c r="H243" s="250">
        <v>6</v>
      </c>
      <c r="I243" s="251"/>
      <c r="J243" s="252">
        <f>ROUND(I243*H243,2)</f>
        <v>0</v>
      </c>
      <c r="K243" s="248" t="s">
        <v>136</v>
      </c>
      <c r="L243" s="253"/>
      <c r="M243" s="254" t="s">
        <v>19</v>
      </c>
      <c r="N243" s="255" t="s">
        <v>47</v>
      </c>
      <c r="O243" s="84"/>
      <c r="P243" s="213">
        <f>O243*H243</f>
        <v>0</v>
      </c>
      <c r="Q243" s="213">
        <v>0.131</v>
      </c>
      <c r="R243" s="213">
        <f>Q243*H243</f>
        <v>0.786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174</v>
      </c>
      <c r="AT243" s="215" t="s">
        <v>307</v>
      </c>
      <c r="AU243" s="215" t="s">
        <v>138</v>
      </c>
      <c r="AY243" s="17" t="s">
        <v>128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84</v>
      </c>
      <c r="BK243" s="216">
        <f>ROUND(I243*H243,2)</f>
        <v>0</v>
      </c>
      <c r="BL243" s="17" t="s">
        <v>137</v>
      </c>
      <c r="BM243" s="215" t="s">
        <v>459</v>
      </c>
    </row>
    <row r="244" spans="1:65" s="2" customFormat="1" ht="44.25" customHeight="1">
      <c r="A244" s="38"/>
      <c r="B244" s="39"/>
      <c r="C244" s="204" t="s">
        <v>460</v>
      </c>
      <c r="D244" s="204" t="s">
        <v>132</v>
      </c>
      <c r="E244" s="205" t="s">
        <v>461</v>
      </c>
      <c r="F244" s="206" t="s">
        <v>462</v>
      </c>
      <c r="G244" s="207" t="s">
        <v>144</v>
      </c>
      <c r="H244" s="208">
        <v>54</v>
      </c>
      <c r="I244" s="209"/>
      <c r="J244" s="210">
        <f>ROUND(I244*H244,2)</f>
        <v>0</v>
      </c>
      <c r="K244" s="206" t="s">
        <v>136</v>
      </c>
      <c r="L244" s="44"/>
      <c r="M244" s="211" t="s">
        <v>19</v>
      </c>
      <c r="N244" s="212" t="s">
        <v>47</v>
      </c>
      <c r="O244" s="84"/>
      <c r="P244" s="213">
        <f>O244*H244</f>
        <v>0</v>
      </c>
      <c r="Q244" s="213">
        <v>0.11162</v>
      </c>
      <c r="R244" s="213">
        <f>Q244*H244</f>
        <v>6.02748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137</v>
      </c>
      <c r="AT244" s="215" t="s">
        <v>132</v>
      </c>
      <c r="AU244" s="215" t="s">
        <v>138</v>
      </c>
      <c r="AY244" s="17" t="s">
        <v>128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84</v>
      </c>
      <c r="BK244" s="216">
        <f>ROUND(I244*H244,2)</f>
        <v>0</v>
      </c>
      <c r="BL244" s="17" t="s">
        <v>137</v>
      </c>
      <c r="BM244" s="215" t="s">
        <v>463</v>
      </c>
    </row>
    <row r="245" spans="1:47" s="2" customFormat="1" ht="12">
      <c r="A245" s="38"/>
      <c r="B245" s="39"/>
      <c r="C245" s="40"/>
      <c r="D245" s="217" t="s">
        <v>140</v>
      </c>
      <c r="E245" s="40"/>
      <c r="F245" s="218" t="s">
        <v>464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140</v>
      </c>
      <c r="AU245" s="17" t="s">
        <v>138</v>
      </c>
    </row>
    <row r="246" spans="1:51" s="13" customFormat="1" ht="12">
      <c r="A246" s="13"/>
      <c r="B246" s="222"/>
      <c r="C246" s="223"/>
      <c r="D246" s="224" t="s">
        <v>147</v>
      </c>
      <c r="E246" s="225" t="s">
        <v>19</v>
      </c>
      <c r="F246" s="226" t="s">
        <v>421</v>
      </c>
      <c r="G246" s="223"/>
      <c r="H246" s="227">
        <v>54</v>
      </c>
      <c r="I246" s="228"/>
      <c r="J246" s="223"/>
      <c r="K246" s="223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147</v>
      </c>
      <c r="AU246" s="233" t="s">
        <v>138</v>
      </c>
      <c r="AV246" s="13" t="s">
        <v>87</v>
      </c>
      <c r="AW246" s="13" t="s">
        <v>35</v>
      </c>
      <c r="AX246" s="13" t="s">
        <v>84</v>
      </c>
      <c r="AY246" s="233" t="s">
        <v>128</v>
      </c>
    </row>
    <row r="247" spans="1:65" s="2" customFormat="1" ht="16.5" customHeight="1">
      <c r="A247" s="38"/>
      <c r="B247" s="39"/>
      <c r="C247" s="246" t="s">
        <v>465</v>
      </c>
      <c r="D247" s="246" t="s">
        <v>307</v>
      </c>
      <c r="E247" s="247" t="s">
        <v>466</v>
      </c>
      <c r="F247" s="248" t="s">
        <v>467</v>
      </c>
      <c r="G247" s="249" t="s">
        <v>144</v>
      </c>
      <c r="H247" s="250">
        <v>36</v>
      </c>
      <c r="I247" s="251"/>
      <c r="J247" s="252">
        <f>ROUND(I247*H247,2)</f>
        <v>0</v>
      </c>
      <c r="K247" s="248" t="s">
        <v>136</v>
      </c>
      <c r="L247" s="253"/>
      <c r="M247" s="254" t="s">
        <v>19</v>
      </c>
      <c r="N247" s="255" t="s">
        <v>47</v>
      </c>
      <c r="O247" s="84"/>
      <c r="P247" s="213">
        <f>O247*H247</f>
        <v>0</v>
      </c>
      <c r="Q247" s="213">
        <v>0.176</v>
      </c>
      <c r="R247" s="213">
        <f>Q247*H247</f>
        <v>6.335999999999999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174</v>
      </c>
      <c r="AT247" s="215" t="s">
        <v>307</v>
      </c>
      <c r="AU247" s="215" t="s">
        <v>138</v>
      </c>
      <c r="AY247" s="17" t="s">
        <v>128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84</v>
      </c>
      <c r="BK247" s="216">
        <f>ROUND(I247*H247,2)</f>
        <v>0</v>
      </c>
      <c r="BL247" s="17" t="s">
        <v>137</v>
      </c>
      <c r="BM247" s="215" t="s">
        <v>468</v>
      </c>
    </row>
    <row r="248" spans="1:65" s="2" customFormat="1" ht="16.5" customHeight="1">
      <c r="A248" s="38"/>
      <c r="B248" s="39"/>
      <c r="C248" s="246" t="s">
        <v>469</v>
      </c>
      <c r="D248" s="246" t="s">
        <v>307</v>
      </c>
      <c r="E248" s="247" t="s">
        <v>470</v>
      </c>
      <c r="F248" s="248" t="s">
        <v>471</v>
      </c>
      <c r="G248" s="249" t="s">
        <v>144</v>
      </c>
      <c r="H248" s="250">
        <v>20</v>
      </c>
      <c r="I248" s="251"/>
      <c r="J248" s="252">
        <f>ROUND(I248*H248,2)</f>
        <v>0</v>
      </c>
      <c r="K248" s="248" t="s">
        <v>136</v>
      </c>
      <c r="L248" s="253"/>
      <c r="M248" s="254" t="s">
        <v>19</v>
      </c>
      <c r="N248" s="255" t="s">
        <v>47</v>
      </c>
      <c r="O248" s="84"/>
      <c r="P248" s="213">
        <f>O248*H248</f>
        <v>0</v>
      </c>
      <c r="Q248" s="213">
        <v>0.176</v>
      </c>
      <c r="R248" s="213">
        <f>Q248*H248</f>
        <v>3.5199999999999996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174</v>
      </c>
      <c r="AT248" s="215" t="s">
        <v>307</v>
      </c>
      <c r="AU248" s="215" t="s">
        <v>138</v>
      </c>
      <c r="AY248" s="17" t="s">
        <v>128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84</v>
      </c>
      <c r="BK248" s="216">
        <f>ROUND(I248*H248,2)</f>
        <v>0</v>
      </c>
      <c r="BL248" s="17" t="s">
        <v>137</v>
      </c>
      <c r="BM248" s="215" t="s">
        <v>472</v>
      </c>
    </row>
    <row r="249" spans="1:65" s="2" customFormat="1" ht="33" customHeight="1">
      <c r="A249" s="38"/>
      <c r="B249" s="39"/>
      <c r="C249" s="204" t="s">
        <v>473</v>
      </c>
      <c r="D249" s="204" t="s">
        <v>132</v>
      </c>
      <c r="E249" s="205" t="s">
        <v>474</v>
      </c>
      <c r="F249" s="206" t="s">
        <v>475</v>
      </c>
      <c r="G249" s="207" t="s">
        <v>144</v>
      </c>
      <c r="H249" s="208">
        <v>46</v>
      </c>
      <c r="I249" s="209"/>
      <c r="J249" s="210">
        <f>ROUND(I249*H249,2)</f>
        <v>0</v>
      </c>
      <c r="K249" s="206" t="s">
        <v>136</v>
      </c>
      <c r="L249" s="44"/>
      <c r="M249" s="211" t="s">
        <v>19</v>
      </c>
      <c r="N249" s="212" t="s">
        <v>47</v>
      </c>
      <c r="O249" s="84"/>
      <c r="P249" s="213">
        <f>O249*H249</f>
        <v>0</v>
      </c>
      <c r="Q249" s="213">
        <v>0.04</v>
      </c>
      <c r="R249" s="213">
        <f>Q249*H249</f>
        <v>1.84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137</v>
      </c>
      <c r="AT249" s="215" t="s">
        <v>132</v>
      </c>
      <c r="AU249" s="215" t="s">
        <v>138</v>
      </c>
      <c r="AY249" s="17" t="s">
        <v>128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84</v>
      </c>
      <c r="BK249" s="216">
        <f>ROUND(I249*H249,2)</f>
        <v>0</v>
      </c>
      <c r="BL249" s="17" t="s">
        <v>137</v>
      </c>
      <c r="BM249" s="215" t="s">
        <v>476</v>
      </c>
    </row>
    <row r="250" spans="1:47" s="2" customFormat="1" ht="12">
      <c r="A250" s="38"/>
      <c r="B250" s="39"/>
      <c r="C250" s="40"/>
      <c r="D250" s="217" t="s">
        <v>140</v>
      </c>
      <c r="E250" s="40"/>
      <c r="F250" s="218" t="s">
        <v>477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140</v>
      </c>
      <c r="AU250" s="17" t="s">
        <v>138</v>
      </c>
    </row>
    <row r="251" spans="1:65" s="2" customFormat="1" ht="16.5" customHeight="1">
      <c r="A251" s="38"/>
      <c r="B251" s="39"/>
      <c r="C251" s="246" t="s">
        <v>478</v>
      </c>
      <c r="D251" s="246" t="s">
        <v>307</v>
      </c>
      <c r="E251" s="247" t="s">
        <v>479</v>
      </c>
      <c r="F251" s="248" t="s">
        <v>480</v>
      </c>
      <c r="G251" s="249" t="s">
        <v>144</v>
      </c>
      <c r="H251" s="250">
        <v>47</v>
      </c>
      <c r="I251" s="251"/>
      <c r="J251" s="252">
        <f>ROUND(I251*H251,2)</f>
        <v>0</v>
      </c>
      <c r="K251" s="248" t="s">
        <v>136</v>
      </c>
      <c r="L251" s="253"/>
      <c r="M251" s="254" t="s">
        <v>19</v>
      </c>
      <c r="N251" s="255" t="s">
        <v>47</v>
      </c>
      <c r="O251" s="84"/>
      <c r="P251" s="213">
        <f>O251*H251</f>
        <v>0</v>
      </c>
      <c r="Q251" s="213">
        <v>0.0108</v>
      </c>
      <c r="R251" s="213">
        <f>Q251*H251</f>
        <v>0.5076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174</v>
      </c>
      <c r="AT251" s="215" t="s">
        <v>307</v>
      </c>
      <c r="AU251" s="215" t="s">
        <v>138</v>
      </c>
      <c r="AY251" s="17" t="s">
        <v>128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84</v>
      </c>
      <c r="BK251" s="216">
        <f>ROUND(I251*H251,2)</f>
        <v>0</v>
      </c>
      <c r="BL251" s="17" t="s">
        <v>137</v>
      </c>
      <c r="BM251" s="215" t="s">
        <v>481</v>
      </c>
    </row>
    <row r="252" spans="1:51" s="13" customFormat="1" ht="12">
      <c r="A252" s="13"/>
      <c r="B252" s="222"/>
      <c r="C252" s="223"/>
      <c r="D252" s="224" t="s">
        <v>147</v>
      </c>
      <c r="E252" s="223"/>
      <c r="F252" s="226" t="s">
        <v>482</v>
      </c>
      <c r="G252" s="223"/>
      <c r="H252" s="227">
        <v>47</v>
      </c>
      <c r="I252" s="228"/>
      <c r="J252" s="223"/>
      <c r="K252" s="223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147</v>
      </c>
      <c r="AU252" s="233" t="s">
        <v>138</v>
      </c>
      <c r="AV252" s="13" t="s">
        <v>87</v>
      </c>
      <c r="AW252" s="13" t="s">
        <v>4</v>
      </c>
      <c r="AX252" s="13" t="s">
        <v>84</v>
      </c>
      <c r="AY252" s="233" t="s">
        <v>128</v>
      </c>
    </row>
    <row r="253" spans="1:65" s="2" customFormat="1" ht="16.5" customHeight="1">
      <c r="A253" s="38"/>
      <c r="B253" s="39"/>
      <c r="C253" s="246" t="s">
        <v>483</v>
      </c>
      <c r="D253" s="246" t="s">
        <v>307</v>
      </c>
      <c r="E253" s="247" t="s">
        <v>484</v>
      </c>
      <c r="F253" s="248" t="s">
        <v>485</v>
      </c>
      <c r="G253" s="249" t="s">
        <v>228</v>
      </c>
      <c r="H253" s="250">
        <v>3</v>
      </c>
      <c r="I253" s="251"/>
      <c r="J253" s="252">
        <f>ROUND(I253*H253,2)</f>
        <v>0</v>
      </c>
      <c r="K253" s="248" t="s">
        <v>136</v>
      </c>
      <c r="L253" s="253"/>
      <c r="M253" s="254" t="s">
        <v>19</v>
      </c>
      <c r="N253" s="255" t="s">
        <v>47</v>
      </c>
      <c r="O253" s="84"/>
      <c r="P253" s="213">
        <f>O253*H253</f>
        <v>0</v>
      </c>
      <c r="Q253" s="213">
        <v>1</v>
      </c>
      <c r="R253" s="213">
        <f>Q253*H253</f>
        <v>3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174</v>
      </c>
      <c r="AT253" s="215" t="s">
        <v>307</v>
      </c>
      <c r="AU253" s="215" t="s">
        <v>138</v>
      </c>
      <c r="AY253" s="17" t="s">
        <v>128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84</v>
      </c>
      <c r="BK253" s="216">
        <f>ROUND(I253*H253,2)</f>
        <v>0</v>
      </c>
      <c r="BL253" s="17" t="s">
        <v>137</v>
      </c>
      <c r="BM253" s="215" t="s">
        <v>486</v>
      </c>
    </row>
    <row r="254" spans="1:65" s="2" customFormat="1" ht="33" customHeight="1">
      <c r="A254" s="38"/>
      <c r="B254" s="39"/>
      <c r="C254" s="204" t="s">
        <v>487</v>
      </c>
      <c r="D254" s="204" t="s">
        <v>132</v>
      </c>
      <c r="E254" s="205" t="s">
        <v>488</v>
      </c>
      <c r="F254" s="206" t="s">
        <v>489</v>
      </c>
      <c r="G254" s="207" t="s">
        <v>135</v>
      </c>
      <c r="H254" s="208">
        <v>349</v>
      </c>
      <c r="I254" s="209"/>
      <c r="J254" s="210">
        <f>ROUND(I254*H254,2)</f>
        <v>0</v>
      </c>
      <c r="K254" s="206" t="s">
        <v>136</v>
      </c>
      <c r="L254" s="44"/>
      <c r="M254" s="211" t="s">
        <v>19</v>
      </c>
      <c r="N254" s="212" t="s">
        <v>47</v>
      </c>
      <c r="O254" s="84"/>
      <c r="P254" s="213">
        <f>O254*H254</f>
        <v>0</v>
      </c>
      <c r="Q254" s="213">
        <v>0.0006032</v>
      </c>
      <c r="R254" s="213">
        <f>Q254*H254</f>
        <v>0.2105168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137</v>
      </c>
      <c r="AT254" s="215" t="s">
        <v>132</v>
      </c>
      <c r="AU254" s="215" t="s">
        <v>138</v>
      </c>
      <c r="AY254" s="17" t="s">
        <v>128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84</v>
      </c>
      <c r="BK254" s="216">
        <f>ROUND(I254*H254,2)</f>
        <v>0</v>
      </c>
      <c r="BL254" s="17" t="s">
        <v>137</v>
      </c>
      <c r="BM254" s="215" t="s">
        <v>490</v>
      </c>
    </row>
    <row r="255" spans="1:47" s="2" customFormat="1" ht="12">
      <c r="A255" s="38"/>
      <c r="B255" s="39"/>
      <c r="C255" s="40"/>
      <c r="D255" s="217" t="s">
        <v>140</v>
      </c>
      <c r="E255" s="40"/>
      <c r="F255" s="218" t="s">
        <v>491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140</v>
      </c>
      <c r="AU255" s="17" t="s">
        <v>138</v>
      </c>
    </row>
    <row r="256" spans="1:65" s="2" customFormat="1" ht="21.75" customHeight="1">
      <c r="A256" s="38"/>
      <c r="B256" s="39"/>
      <c r="C256" s="204" t="s">
        <v>492</v>
      </c>
      <c r="D256" s="204" t="s">
        <v>132</v>
      </c>
      <c r="E256" s="205" t="s">
        <v>342</v>
      </c>
      <c r="F256" s="206" t="s">
        <v>343</v>
      </c>
      <c r="G256" s="207" t="s">
        <v>144</v>
      </c>
      <c r="H256" s="208">
        <v>901</v>
      </c>
      <c r="I256" s="209"/>
      <c r="J256" s="210">
        <f>ROUND(I256*H256,2)</f>
        <v>0</v>
      </c>
      <c r="K256" s="206" t="s">
        <v>136</v>
      </c>
      <c r="L256" s="44"/>
      <c r="M256" s="211" t="s">
        <v>19</v>
      </c>
      <c r="N256" s="212" t="s">
        <v>47</v>
      </c>
      <c r="O256" s="84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5" t="s">
        <v>137</v>
      </c>
      <c r="AT256" s="215" t="s">
        <v>132</v>
      </c>
      <c r="AU256" s="215" t="s">
        <v>138</v>
      </c>
      <c r="AY256" s="17" t="s">
        <v>128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84</v>
      </c>
      <c r="BK256" s="216">
        <f>ROUND(I256*H256,2)</f>
        <v>0</v>
      </c>
      <c r="BL256" s="17" t="s">
        <v>137</v>
      </c>
      <c r="BM256" s="215" t="s">
        <v>493</v>
      </c>
    </row>
    <row r="257" spans="1:47" s="2" customFormat="1" ht="12">
      <c r="A257" s="38"/>
      <c r="B257" s="39"/>
      <c r="C257" s="40"/>
      <c r="D257" s="217" t="s">
        <v>140</v>
      </c>
      <c r="E257" s="40"/>
      <c r="F257" s="218" t="s">
        <v>345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140</v>
      </c>
      <c r="AU257" s="17" t="s">
        <v>138</v>
      </c>
    </row>
    <row r="258" spans="1:65" s="2" customFormat="1" ht="24.15" customHeight="1">
      <c r="A258" s="38"/>
      <c r="B258" s="39"/>
      <c r="C258" s="204" t="s">
        <v>494</v>
      </c>
      <c r="D258" s="204" t="s">
        <v>132</v>
      </c>
      <c r="E258" s="205" t="s">
        <v>495</v>
      </c>
      <c r="F258" s="206" t="s">
        <v>496</v>
      </c>
      <c r="G258" s="207" t="s">
        <v>166</v>
      </c>
      <c r="H258" s="208">
        <v>2</v>
      </c>
      <c r="I258" s="209"/>
      <c r="J258" s="210">
        <f>ROUND(I258*H258,2)</f>
        <v>0</v>
      </c>
      <c r="K258" s="206" t="s">
        <v>19</v>
      </c>
      <c r="L258" s="44"/>
      <c r="M258" s="211" t="s">
        <v>19</v>
      </c>
      <c r="N258" s="212" t="s">
        <v>47</v>
      </c>
      <c r="O258" s="84"/>
      <c r="P258" s="213">
        <f>O258*H258</f>
        <v>0</v>
      </c>
      <c r="Q258" s="213">
        <v>0.31108</v>
      </c>
      <c r="R258" s="213">
        <f>Q258*H258</f>
        <v>0.62216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137</v>
      </c>
      <c r="AT258" s="215" t="s">
        <v>132</v>
      </c>
      <c r="AU258" s="215" t="s">
        <v>138</v>
      </c>
      <c r="AY258" s="17" t="s">
        <v>128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84</v>
      </c>
      <c r="BK258" s="216">
        <f>ROUND(I258*H258,2)</f>
        <v>0</v>
      </c>
      <c r="BL258" s="17" t="s">
        <v>137</v>
      </c>
      <c r="BM258" s="215" t="s">
        <v>497</v>
      </c>
    </row>
    <row r="259" spans="1:65" s="2" customFormat="1" ht="16.5" customHeight="1">
      <c r="A259" s="38"/>
      <c r="B259" s="39"/>
      <c r="C259" s="204" t="s">
        <v>498</v>
      </c>
      <c r="D259" s="204" t="s">
        <v>132</v>
      </c>
      <c r="E259" s="205" t="s">
        <v>499</v>
      </c>
      <c r="F259" s="206" t="s">
        <v>500</v>
      </c>
      <c r="G259" s="207" t="s">
        <v>166</v>
      </c>
      <c r="H259" s="208">
        <v>1</v>
      </c>
      <c r="I259" s="209"/>
      <c r="J259" s="210">
        <f>ROUND(I259*H259,2)</f>
        <v>0</v>
      </c>
      <c r="K259" s="206" t="s">
        <v>19</v>
      </c>
      <c r="L259" s="44"/>
      <c r="M259" s="211" t="s">
        <v>19</v>
      </c>
      <c r="N259" s="212" t="s">
        <v>47</v>
      </c>
      <c r="O259" s="84"/>
      <c r="P259" s="213">
        <f>O259*H259</f>
        <v>0</v>
      </c>
      <c r="Q259" s="213">
        <v>0.4208</v>
      </c>
      <c r="R259" s="213">
        <f>Q259*H259</f>
        <v>0.4208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137</v>
      </c>
      <c r="AT259" s="215" t="s">
        <v>132</v>
      </c>
      <c r="AU259" s="215" t="s">
        <v>138</v>
      </c>
      <c r="AY259" s="17" t="s">
        <v>128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84</v>
      </c>
      <c r="BK259" s="216">
        <f>ROUND(I259*H259,2)</f>
        <v>0</v>
      </c>
      <c r="BL259" s="17" t="s">
        <v>137</v>
      </c>
      <c r="BM259" s="215" t="s">
        <v>501</v>
      </c>
    </row>
    <row r="260" spans="1:65" s="2" customFormat="1" ht="16.5" customHeight="1">
      <c r="A260" s="38"/>
      <c r="B260" s="39"/>
      <c r="C260" s="204" t="s">
        <v>502</v>
      </c>
      <c r="D260" s="204" t="s">
        <v>132</v>
      </c>
      <c r="E260" s="205" t="s">
        <v>353</v>
      </c>
      <c r="F260" s="206" t="s">
        <v>354</v>
      </c>
      <c r="G260" s="207" t="s">
        <v>355</v>
      </c>
      <c r="H260" s="208">
        <v>4</v>
      </c>
      <c r="I260" s="209"/>
      <c r="J260" s="210">
        <f>ROUND(I260*H260,2)</f>
        <v>0</v>
      </c>
      <c r="K260" s="206" t="s">
        <v>136</v>
      </c>
      <c r="L260" s="44"/>
      <c r="M260" s="211" t="s">
        <v>19</v>
      </c>
      <c r="N260" s="212" t="s">
        <v>47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356</v>
      </c>
      <c r="AT260" s="215" t="s">
        <v>132</v>
      </c>
      <c r="AU260" s="215" t="s">
        <v>138</v>
      </c>
      <c r="AY260" s="17" t="s">
        <v>128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84</v>
      </c>
      <c r="BK260" s="216">
        <f>ROUND(I260*H260,2)</f>
        <v>0</v>
      </c>
      <c r="BL260" s="17" t="s">
        <v>356</v>
      </c>
      <c r="BM260" s="215" t="s">
        <v>503</v>
      </c>
    </row>
    <row r="261" spans="1:47" s="2" customFormat="1" ht="12">
      <c r="A261" s="38"/>
      <c r="B261" s="39"/>
      <c r="C261" s="40"/>
      <c r="D261" s="217" t="s">
        <v>140</v>
      </c>
      <c r="E261" s="40"/>
      <c r="F261" s="218" t="s">
        <v>358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140</v>
      </c>
      <c r="AU261" s="17" t="s">
        <v>138</v>
      </c>
    </row>
    <row r="262" spans="1:63" s="12" customFormat="1" ht="20.85" customHeight="1">
      <c r="A262" s="12"/>
      <c r="B262" s="188"/>
      <c r="C262" s="189"/>
      <c r="D262" s="190" t="s">
        <v>75</v>
      </c>
      <c r="E262" s="202" t="s">
        <v>504</v>
      </c>
      <c r="F262" s="202" t="s">
        <v>505</v>
      </c>
      <c r="G262" s="189"/>
      <c r="H262" s="189"/>
      <c r="I262" s="192"/>
      <c r="J262" s="203">
        <f>BK262</f>
        <v>0</v>
      </c>
      <c r="K262" s="189"/>
      <c r="L262" s="194"/>
      <c r="M262" s="195"/>
      <c r="N262" s="196"/>
      <c r="O262" s="196"/>
      <c r="P262" s="197">
        <f>SUM(P263:P290)</f>
        <v>0</v>
      </c>
      <c r="Q262" s="196"/>
      <c r="R262" s="197">
        <f>SUM(R263:R290)</f>
        <v>15.81791985</v>
      </c>
      <c r="S262" s="196"/>
      <c r="T262" s="198">
        <f>SUM(T263:T290)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199" t="s">
        <v>84</v>
      </c>
      <c r="AT262" s="200" t="s">
        <v>75</v>
      </c>
      <c r="AU262" s="200" t="s">
        <v>87</v>
      </c>
      <c r="AY262" s="199" t="s">
        <v>128</v>
      </c>
      <c r="BK262" s="201">
        <f>SUM(BK263:BK290)</f>
        <v>0</v>
      </c>
    </row>
    <row r="263" spans="1:65" s="2" customFormat="1" ht="24.15" customHeight="1">
      <c r="A263" s="38"/>
      <c r="B263" s="39"/>
      <c r="C263" s="204" t="s">
        <v>506</v>
      </c>
      <c r="D263" s="204" t="s">
        <v>132</v>
      </c>
      <c r="E263" s="205" t="s">
        <v>507</v>
      </c>
      <c r="F263" s="206" t="s">
        <v>508</v>
      </c>
      <c r="G263" s="207" t="s">
        <v>135</v>
      </c>
      <c r="H263" s="208">
        <v>33.5</v>
      </c>
      <c r="I263" s="209"/>
      <c r="J263" s="210">
        <f>ROUND(I263*H263,2)</f>
        <v>0</v>
      </c>
      <c r="K263" s="206" t="s">
        <v>136</v>
      </c>
      <c r="L263" s="44"/>
      <c r="M263" s="211" t="s">
        <v>19</v>
      </c>
      <c r="N263" s="212" t="s">
        <v>47</v>
      </c>
      <c r="O263" s="84"/>
      <c r="P263" s="213">
        <f>O263*H263</f>
        <v>0</v>
      </c>
      <c r="Q263" s="213">
        <v>0.0027611</v>
      </c>
      <c r="R263" s="213">
        <f>Q263*H263</f>
        <v>0.09249684999999999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137</v>
      </c>
      <c r="AT263" s="215" t="s">
        <v>132</v>
      </c>
      <c r="AU263" s="215" t="s">
        <v>138</v>
      </c>
      <c r="AY263" s="17" t="s">
        <v>128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84</v>
      </c>
      <c r="BK263" s="216">
        <f>ROUND(I263*H263,2)</f>
        <v>0</v>
      </c>
      <c r="BL263" s="17" t="s">
        <v>137</v>
      </c>
      <c r="BM263" s="215" t="s">
        <v>509</v>
      </c>
    </row>
    <row r="264" spans="1:47" s="2" customFormat="1" ht="12">
      <c r="A264" s="38"/>
      <c r="B264" s="39"/>
      <c r="C264" s="40"/>
      <c r="D264" s="217" t="s">
        <v>140</v>
      </c>
      <c r="E264" s="40"/>
      <c r="F264" s="218" t="s">
        <v>510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140</v>
      </c>
      <c r="AU264" s="17" t="s">
        <v>138</v>
      </c>
    </row>
    <row r="265" spans="1:65" s="2" customFormat="1" ht="24.15" customHeight="1">
      <c r="A265" s="38"/>
      <c r="B265" s="39"/>
      <c r="C265" s="204" t="s">
        <v>511</v>
      </c>
      <c r="D265" s="204" t="s">
        <v>132</v>
      </c>
      <c r="E265" s="205" t="s">
        <v>512</v>
      </c>
      <c r="F265" s="206" t="s">
        <v>513</v>
      </c>
      <c r="G265" s="207" t="s">
        <v>166</v>
      </c>
      <c r="H265" s="208">
        <v>12</v>
      </c>
      <c r="I265" s="209"/>
      <c r="J265" s="210">
        <f>ROUND(I265*H265,2)</f>
        <v>0</v>
      </c>
      <c r="K265" s="206" t="s">
        <v>136</v>
      </c>
      <c r="L265" s="44"/>
      <c r="M265" s="211" t="s">
        <v>19</v>
      </c>
      <c r="N265" s="212" t="s">
        <v>47</v>
      </c>
      <c r="O265" s="84"/>
      <c r="P265" s="213">
        <f>O265*H265</f>
        <v>0</v>
      </c>
      <c r="Q265" s="213">
        <v>1.25E-06</v>
      </c>
      <c r="R265" s="213">
        <f>Q265*H265</f>
        <v>1.5000000000000002E-05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137</v>
      </c>
      <c r="AT265" s="215" t="s">
        <v>132</v>
      </c>
      <c r="AU265" s="215" t="s">
        <v>138</v>
      </c>
      <c r="AY265" s="17" t="s">
        <v>128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84</v>
      </c>
      <c r="BK265" s="216">
        <f>ROUND(I265*H265,2)</f>
        <v>0</v>
      </c>
      <c r="BL265" s="17" t="s">
        <v>137</v>
      </c>
      <c r="BM265" s="215" t="s">
        <v>514</v>
      </c>
    </row>
    <row r="266" spans="1:47" s="2" customFormat="1" ht="12">
      <c r="A266" s="38"/>
      <c r="B266" s="39"/>
      <c r="C266" s="40"/>
      <c r="D266" s="217" t="s">
        <v>140</v>
      </c>
      <c r="E266" s="40"/>
      <c r="F266" s="218" t="s">
        <v>515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140</v>
      </c>
      <c r="AU266" s="17" t="s">
        <v>138</v>
      </c>
    </row>
    <row r="267" spans="1:65" s="2" customFormat="1" ht="16.5" customHeight="1">
      <c r="A267" s="38"/>
      <c r="B267" s="39"/>
      <c r="C267" s="246" t="s">
        <v>516</v>
      </c>
      <c r="D267" s="246" t="s">
        <v>307</v>
      </c>
      <c r="E267" s="247" t="s">
        <v>517</v>
      </c>
      <c r="F267" s="248" t="s">
        <v>518</v>
      </c>
      <c r="G267" s="249" t="s">
        <v>166</v>
      </c>
      <c r="H267" s="250">
        <v>6</v>
      </c>
      <c r="I267" s="251"/>
      <c r="J267" s="252">
        <f>ROUND(I267*H267,2)</f>
        <v>0</v>
      </c>
      <c r="K267" s="248" t="s">
        <v>136</v>
      </c>
      <c r="L267" s="253"/>
      <c r="M267" s="254" t="s">
        <v>19</v>
      </c>
      <c r="N267" s="255" t="s">
        <v>47</v>
      </c>
      <c r="O267" s="84"/>
      <c r="P267" s="213">
        <f>O267*H267</f>
        <v>0</v>
      </c>
      <c r="Q267" s="213">
        <v>0.00072</v>
      </c>
      <c r="R267" s="213">
        <f>Q267*H267</f>
        <v>0.00432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174</v>
      </c>
      <c r="AT267" s="215" t="s">
        <v>307</v>
      </c>
      <c r="AU267" s="215" t="s">
        <v>138</v>
      </c>
      <c r="AY267" s="17" t="s">
        <v>128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84</v>
      </c>
      <c r="BK267" s="216">
        <f>ROUND(I267*H267,2)</f>
        <v>0</v>
      </c>
      <c r="BL267" s="17" t="s">
        <v>137</v>
      </c>
      <c r="BM267" s="215" t="s">
        <v>519</v>
      </c>
    </row>
    <row r="268" spans="1:65" s="2" customFormat="1" ht="16.5" customHeight="1">
      <c r="A268" s="38"/>
      <c r="B268" s="39"/>
      <c r="C268" s="246" t="s">
        <v>520</v>
      </c>
      <c r="D268" s="246" t="s">
        <v>307</v>
      </c>
      <c r="E268" s="247" t="s">
        <v>521</v>
      </c>
      <c r="F268" s="248" t="s">
        <v>522</v>
      </c>
      <c r="G268" s="249" t="s">
        <v>166</v>
      </c>
      <c r="H268" s="250">
        <v>6</v>
      </c>
      <c r="I268" s="251"/>
      <c r="J268" s="252">
        <f>ROUND(I268*H268,2)</f>
        <v>0</v>
      </c>
      <c r="K268" s="248" t="s">
        <v>136</v>
      </c>
      <c r="L268" s="253"/>
      <c r="M268" s="254" t="s">
        <v>19</v>
      </c>
      <c r="N268" s="255" t="s">
        <v>47</v>
      </c>
      <c r="O268" s="84"/>
      <c r="P268" s="213">
        <f>O268*H268</f>
        <v>0</v>
      </c>
      <c r="Q268" s="213">
        <v>0.00088</v>
      </c>
      <c r="R268" s="213">
        <f>Q268*H268</f>
        <v>0.00528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174</v>
      </c>
      <c r="AT268" s="215" t="s">
        <v>307</v>
      </c>
      <c r="AU268" s="215" t="s">
        <v>138</v>
      </c>
      <c r="AY268" s="17" t="s">
        <v>128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84</v>
      </c>
      <c r="BK268" s="216">
        <f>ROUND(I268*H268,2)</f>
        <v>0</v>
      </c>
      <c r="BL268" s="17" t="s">
        <v>137</v>
      </c>
      <c r="BM268" s="215" t="s">
        <v>523</v>
      </c>
    </row>
    <row r="269" spans="1:65" s="2" customFormat="1" ht="16.5" customHeight="1">
      <c r="A269" s="38"/>
      <c r="B269" s="39"/>
      <c r="C269" s="204" t="s">
        <v>524</v>
      </c>
      <c r="D269" s="204" t="s">
        <v>132</v>
      </c>
      <c r="E269" s="205" t="s">
        <v>525</v>
      </c>
      <c r="F269" s="206" t="s">
        <v>526</v>
      </c>
      <c r="G269" s="207" t="s">
        <v>166</v>
      </c>
      <c r="H269" s="208">
        <v>6</v>
      </c>
      <c r="I269" s="209"/>
      <c r="J269" s="210">
        <f>ROUND(I269*H269,2)</f>
        <v>0</v>
      </c>
      <c r="K269" s="206" t="s">
        <v>136</v>
      </c>
      <c r="L269" s="44"/>
      <c r="M269" s="211" t="s">
        <v>19</v>
      </c>
      <c r="N269" s="212" t="s">
        <v>47</v>
      </c>
      <c r="O269" s="84"/>
      <c r="P269" s="213">
        <f>O269*H269</f>
        <v>0</v>
      </c>
      <c r="Q269" s="213">
        <v>0.217338</v>
      </c>
      <c r="R269" s="213">
        <f>Q269*H269</f>
        <v>1.304028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137</v>
      </c>
      <c r="AT269" s="215" t="s">
        <v>132</v>
      </c>
      <c r="AU269" s="215" t="s">
        <v>138</v>
      </c>
      <c r="AY269" s="17" t="s">
        <v>128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84</v>
      </c>
      <c r="BK269" s="216">
        <f>ROUND(I269*H269,2)</f>
        <v>0</v>
      </c>
      <c r="BL269" s="17" t="s">
        <v>137</v>
      </c>
      <c r="BM269" s="215" t="s">
        <v>527</v>
      </c>
    </row>
    <row r="270" spans="1:47" s="2" customFormat="1" ht="12">
      <c r="A270" s="38"/>
      <c r="B270" s="39"/>
      <c r="C270" s="40"/>
      <c r="D270" s="217" t="s">
        <v>140</v>
      </c>
      <c r="E270" s="40"/>
      <c r="F270" s="218" t="s">
        <v>528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140</v>
      </c>
      <c r="AU270" s="17" t="s">
        <v>138</v>
      </c>
    </row>
    <row r="271" spans="1:65" s="2" customFormat="1" ht="16.5" customHeight="1">
      <c r="A271" s="38"/>
      <c r="B271" s="39"/>
      <c r="C271" s="246" t="s">
        <v>529</v>
      </c>
      <c r="D271" s="246" t="s">
        <v>307</v>
      </c>
      <c r="E271" s="247" t="s">
        <v>530</v>
      </c>
      <c r="F271" s="248" t="s">
        <v>531</v>
      </c>
      <c r="G271" s="249" t="s">
        <v>166</v>
      </c>
      <c r="H271" s="250">
        <v>6</v>
      </c>
      <c r="I271" s="251"/>
      <c r="J271" s="252">
        <f>ROUND(I271*H271,2)</f>
        <v>0</v>
      </c>
      <c r="K271" s="248" t="s">
        <v>19</v>
      </c>
      <c r="L271" s="253"/>
      <c r="M271" s="254" t="s">
        <v>19</v>
      </c>
      <c r="N271" s="255" t="s">
        <v>47</v>
      </c>
      <c r="O271" s="84"/>
      <c r="P271" s="213">
        <f>O271*H271</f>
        <v>0</v>
      </c>
      <c r="Q271" s="213">
        <v>0.01</v>
      </c>
      <c r="R271" s="213">
        <f>Q271*H271</f>
        <v>0.06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174</v>
      </c>
      <c r="AT271" s="215" t="s">
        <v>307</v>
      </c>
      <c r="AU271" s="215" t="s">
        <v>138</v>
      </c>
      <c r="AY271" s="17" t="s">
        <v>128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84</v>
      </c>
      <c r="BK271" s="216">
        <f>ROUND(I271*H271,2)</f>
        <v>0</v>
      </c>
      <c r="BL271" s="17" t="s">
        <v>137</v>
      </c>
      <c r="BM271" s="215" t="s">
        <v>532</v>
      </c>
    </row>
    <row r="272" spans="1:65" s="2" customFormat="1" ht="16.5" customHeight="1">
      <c r="A272" s="38"/>
      <c r="B272" s="39"/>
      <c r="C272" s="246" t="s">
        <v>533</v>
      </c>
      <c r="D272" s="246" t="s">
        <v>307</v>
      </c>
      <c r="E272" s="247" t="s">
        <v>534</v>
      </c>
      <c r="F272" s="248" t="s">
        <v>535</v>
      </c>
      <c r="G272" s="249" t="s">
        <v>166</v>
      </c>
      <c r="H272" s="250">
        <v>6</v>
      </c>
      <c r="I272" s="251"/>
      <c r="J272" s="252">
        <f>ROUND(I272*H272,2)</f>
        <v>0</v>
      </c>
      <c r="K272" s="248" t="s">
        <v>19</v>
      </c>
      <c r="L272" s="253"/>
      <c r="M272" s="254" t="s">
        <v>19</v>
      </c>
      <c r="N272" s="255" t="s">
        <v>47</v>
      </c>
      <c r="O272" s="84"/>
      <c r="P272" s="213">
        <f>O272*H272</f>
        <v>0</v>
      </c>
      <c r="Q272" s="213">
        <v>0.035</v>
      </c>
      <c r="R272" s="213">
        <f>Q272*H272</f>
        <v>0.21000000000000002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174</v>
      </c>
      <c r="AT272" s="215" t="s">
        <v>307</v>
      </c>
      <c r="AU272" s="215" t="s">
        <v>138</v>
      </c>
      <c r="AY272" s="17" t="s">
        <v>128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84</v>
      </c>
      <c r="BK272" s="216">
        <f>ROUND(I272*H272,2)</f>
        <v>0</v>
      </c>
      <c r="BL272" s="17" t="s">
        <v>137</v>
      </c>
      <c r="BM272" s="215" t="s">
        <v>536</v>
      </c>
    </row>
    <row r="273" spans="1:65" s="2" customFormat="1" ht="16.5" customHeight="1">
      <c r="A273" s="38"/>
      <c r="B273" s="39"/>
      <c r="C273" s="204" t="s">
        <v>537</v>
      </c>
      <c r="D273" s="204" t="s">
        <v>132</v>
      </c>
      <c r="E273" s="205" t="s">
        <v>538</v>
      </c>
      <c r="F273" s="206" t="s">
        <v>539</v>
      </c>
      <c r="G273" s="207" t="s">
        <v>166</v>
      </c>
      <c r="H273" s="208">
        <v>6</v>
      </c>
      <c r="I273" s="209"/>
      <c r="J273" s="210">
        <f>ROUND(I273*H273,2)</f>
        <v>0</v>
      </c>
      <c r="K273" s="206" t="s">
        <v>136</v>
      </c>
      <c r="L273" s="44"/>
      <c r="M273" s="211" t="s">
        <v>19</v>
      </c>
      <c r="N273" s="212" t="s">
        <v>47</v>
      </c>
      <c r="O273" s="84"/>
      <c r="P273" s="213">
        <f>O273*H273</f>
        <v>0</v>
      </c>
      <c r="Q273" s="213">
        <v>0.087418</v>
      </c>
      <c r="R273" s="213">
        <f>Q273*H273</f>
        <v>0.524508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137</v>
      </c>
      <c r="AT273" s="215" t="s">
        <v>132</v>
      </c>
      <c r="AU273" s="215" t="s">
        <v>138</v>
      </c>
      <c r="AY273" s="17" t="s">
        <v>128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84</v>
      </c>
      <c r="BK273" s="216">
        <f>ROUND(I273*H273,2)</f>
        <v>0</v>
      </c>
      <c r="BL273" s="17" t="s">
        <v>137</v>
      </c>
      <c r="BM273" s="215" t="s">
        <v>540</v>
      </c>
    </row>
    <row r="274" spans="1:47" s="2" customFormat="1" ht="12">
      <c r="A274" s="38"/>
      <c r="B274" s="39"/>
      <c r="C274" s="40"/>
      <c r="D274" s="217" t="s">
        <v>140</v>
      </c>
      <c r="E274" s="40"/>
      <c r="F274" s="218" t="s">
        <v>541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140</v>
      </c>
      <c r="AU274" s="17" t="s">
        <v>138</v>
      </c>
    </row>
    <row r="275" spans="1:65" s="2" customFormat="1" ht="16.5" customHeight="1">
      <c r="A275" s="38"/>
      <c r="B275" s="39"/>
      <c r="C275" s="246" t="s">
        <v>542</v>
      </c>
      <c r="D275" s="246" t="s">
        <v>307</v>
      </c>
      <c r="E275" s="247" t="s">
        <v>543</v>
      </c>
      <c r="F275" s="248" t="s">
        <v>544</v>
      </c>
      <c r="G275" s="249" t="s">
        <v>166</v>
      </c>
      <c r="H275" s="250">
        <v>6</v>
      </c>
      <c r="I275" s="251"/>
      <c r="J275" s="252">
        <f>ROUND(I275*H275,2)</f>
        <v>0</v>
      </c>
      <c r="K275" s="248" t="s">
        <v>136</v>
      </c>
      <c r="L275" s="253"/>
      <c r="M275" s="254" t="s">
        <v>19</v>
      </c>
      <c r="N275" s="255" t="s">
        <v>47</v>
      </c>
      <c r="O275" s="84"/>
      <c r="P275" s="213">
        <f>O275*H275</f>
        <v>0</v>
      </c>
      <c r="Q275" s="213">
        <v>0.027</v>
      </c>
      <c r="R275" s="213">
        <f>Q275*H275</f>
        <v>0.162</v>
      </c>
      <c r="S275" s="213">
        <v>0</v>
      </c>
      <c r="T275" s="21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5" t="s">
        <v>174</v>
      </c>
      <c r="AT275" s="215" t="s">
        <v>307</v>
      </c>
      <c r="AU275" s="215" t="s">
        <v>138</v>
      </c>
      <c r="AY275" s="17" t="s">
        <v>128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7" t="s">
        <v>84</v>
      </c>
      <c r="BK275" s="216">
        <f>ROUND(I275*H275,2)</f>
        <v>0</v>
      </c>
      <c r="BL275" s="17" t="s">
        <v>137</v>
      </c>
      <c r="BM275" s="215" t="s">
        <v>545</v>
      </c>
    </row>
    <row r="276" spans="1:65" s="2" customFormat="1" ht="16.5" customHeight="1">
      <c r="A276" s="38"/>
      <c r="B276" s="39"/>
      <c r="C276" s="204" t="s">
        <v>546</v>
      </c>
      <c r="D276" s="204" t="s">
        <v>132</v>
      </c>
      <c r="E276" s="205" t="s">
        <v>547</v>
      </c>
      <c r="F276" s="206" t="s">
        <v>548</v>
      </c>
      <c r="G276" s="207" t="s">
        <v>166</v>
      </c>
      <c r="H276" s="208">
        <v>6</v>
      </c>
      <c r="I276" s="209"/>
      <c r="J276" s="210">
        <f>ROUND(I276*H276,2)</f>
        <v>0</v>
      </c>
      <c r="K276" s="206" t="s">
        <v>136</v>
      </c>
      <c r="L276" s="44"/>
      <c r="M276" s="211" t="s">
        <v>19</v>
      </c>
      <c r="N276" s="212" t="s">
        <v>47</v>
      </c>
      <c r="O276" s="84"/>
      <c r="P276" s="213">
        <f>O276*H276</f>
        <v>0</v>
      </c>
      <c r="Q276" s="213">
        <v>0.030758</v>
      </c>
      <c r="R276" s="213">
        <f>Q276*H276</f>
        <v>0.184548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137</v>
      </c>
      <c r="AT276" s="215" t="s">
        <v>132</v>
      </c>
      <c r="AU276" s="215" t="s">
        <v>138</v>
      </c>
      <c r="AY276" s="17" t="s">
        <v>128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84</v>
      </c>
      <c r="BK276" s="216">
        <f>ROUND(I276*H276,2)</f>
        <v>0</v>
      </c>
      <c r="BL276" s="17" t="s">
        <v>137</v>
      </c>
      <c r="BM276" s="215" t="s">
        <v>549</v>
      </c>
    </row>
    <row r="277" spans="1:47" s="2" customFormat="1" ht="12">
      <c r="A277" s="38"/>
      <c r="B277" s="39"/>
      <c r="C277" s="40"/>
      <c r="D277" s="217" t="s">
        <v>140</v>
      </c>
      <c r="E277" s="40"/>
      <c r="F277" s="218" t="s">
        <v>550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140</v>
      </c>
      <c r="AU277" s="17" t="s">
        <v>138</v>
      </c>
    </row>
    <row r="278" spans="1:65" s="2" customFormat="1" ht="16.5" customHeight="1">
      <c r="A278" s="38"/>
      <c r="B278" s="39"/>
      <c r="C278" s="246" t="s">
        <v>551</v>
      </c>
      <c r="D278" s="246" t="s">
        <v>307</v>
      </c>
      <c r="E278" s="247" t="s">
        <v>552</v>
      </c>
      <c r="F278" s="248" t="s">
        <v>553</v>
      </c>
      <c r="G278" s="249" t="s">
        <v>166</v>
      </c>
      <c r="H278" s="250">
        <v>6</v>
      </c>
      <c r="I278" s="251"/>
      <c r="J278" s="252">
        <f>ROUND(I278*H278,2)</f>
        <v>0</v>
      </c>
      <c r="K278" s="248" t="s">
        <v>136</v>
      </c>
      <c r="L278" s="253"/>
      <c r="M278" s="254" t="s">
        <v>19</v>
      </c>
      <c r="N278" s="255" t="s">
        <v>47</v>
      </c>
      <c r="O278" s="84"/>
      <c r="P278" s="213">
        <f>O278*H278</f>
        <v>0</v>
      </c>
      <c r="Q278" s="213">
        <v>0.07</v>
      </c>
      <c r="R278" s="213">
        <f>Q278*H278</f>
        <v>0.42000000000000004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174</v>
      </c>
      <c r="AT278" s="215" t="s">
        <v>307</v>
      </c>
      <c r="AU278" s="215" t="s">
        <v>138</v>
      </c>
      <c r="AY278" s="17" t="s">
        <v>128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84</v>
      </c>
      <c r="BK278" s="216">
        <f>ROUND(I278*H278,2)</f>
        <v>0</v>
      </c>
      <c r="BL278" s="17" t="s">
        <v>137</v>
      </c>
      <c r="BM278" s="215" t="s">
        <v>554</v>
      </c>
    </row>
    <row r="279" spans="1:65" s="2" customFormat="1" ht="16.5" customHeight="1">
      <c r="A279" s="38"/>
      <c r="B279" s="39"/>
      <c r="C279" s="204" t="s">
        <v>555</v>
      </c>
      <c r="D279" s="204" t="s">
        <v>132</v>
      </c>
      <c r="E279" s="205" t="s">
        <v>556</v>
      </c>
      <c r="F279" s="206" t="s">
        <v>557</v>
      </c>
      <c r="G279" s="207" t="s">
        <v>166</v>
      </c>
      <c r="H279" s="208">
        <v>6</v>
      </c>
      <c r="I279" s="209"/>
      <c r="J279" s="210">
        <f>ROUND(I279*H279,2)</f>
        <v>0</v>
      </c>
      <c r="K279" s="206" t="s">
        <v>136</v>
      </c>
      <c r="L279" s="44"/>
      <c r="M279" s="211" t="s">
        <v>19</v>
      </c>
      <c r="N279" s="212" t="s">
        <v>47</v>
      </c>
      <c r="O279" s="84"/>
      <c r="P279" s="213">
        <f>O279*H279</f>
        <v>0</v>
      </c>
      <c r="Q279" s="213">
        <v>0.030758</v>
      </c>
      <c r="R279" s="213">
        <f>Q279*H279</f>
        <v>0.184548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137</v>
      </c>
      <c r="AT279" s="215" t="s">
        <v>132</v>
      </c>
      <c r="AU279" s="215" t="s">
        <v>138</v>
      </c>
      <c r="AY279" s="17" t="s">
        <v>128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84</v>
      </c>
      <c r="BK279" s="216">
        <f>ROUND(I279*H279,2)</f>
        <v>0</v>
      </c>
      <c r="BL279" s="17" t="s">
        <v>137</v>
      </c>
      <c r="BM279" s="215" t="s">
        <v>558</v>
      </c>
    </row>
    <row r="280" spans="1:47" s="2" customFormat="1" ht="12">
      <c r="A280" s="38"/>
      <c r="B280" s="39"/>
      <c r="C280" s="40"/>
      <c r="D280" s="217" t="s">
        <v>140</v>
      </c>
      <c r="E280" s="40"/>
      <c r="F280" s="218" t="s">
        <v>559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140</v>
      </c>
      <c r="AU280" s="17" t="s">
        <v>138</v>
      </c>
    </row>
    <row r="281" spans="1:65" s="2" customFormat="1" ht="16.5" customHeight="1">
      <c r="A281" s="38"/>
      <c r="B281" s="39"/>
      <c r="C281" s="246" t="s">
        <v>560</v>
      </c>
      <c r="D281" s="246" t="s">
        <v>307</v>
      </c>
      <c r="E281" s="247" t="s">
        <v>561</v>
      </c>
      <c r="F281" s="248" t="s">
        <v>562</v>
      </c>
      <c r="G281" s="249" t="s">
        <v>166</v>
      </c>
      <c r="H281" s="250">
        <v>6</v>
      </c>
      <c r="I281" s="251"/>
      <c r="J281" s="252">
        <f>ROUND(I281*H281,2)</f>
        <v>0</v>
      </c>
      <c r="K281" s="248" t="s">
        <v>136</v>
      </c>
      <c r="L281" s="253"/>
      <c r="M281" s="254" t="s">
        <v>19</v>
      </c>
      <c r="N281" s="255" t="s">
        <v>47</v>
      </c>
      <c r="O281" s="84"/>
      <c r="P281" s="213">
        <f>O281*H281</f>
        <v>0</v>
      </c>
      <c r="Q281" s="213">
        <v>0.076</v>
      </c>
      <c r="R281" s="213">
        <f>Q281*H281</f>
        <v>0.45599999999999996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174</v>
      </c>
      <c r="AT281" s="215" t="s">
        <v>307</v>
      </c>
      <c r="AU281" s="215" t="s">
        <v>138</v>
      </c>
      <c r="AY281" s="17" t="s">
        <v>128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84</v>
      </c>
      <c r="BK281" s="216">
        <f>ROUND(I281*H281,2)</f>
        <v>0</v>
      </c>
      <c r="BL281" s="17" t="s">
        <v>137</v>
      </c>
      <c r="BM281" s="215" t="s">
        <v>563</v>
      </c>
    </row>
    <row r="282" spans="1:65" s="2" customFormat="1" ht="16.5" customHeight="1">
      <c r="A282" s="38"/>
      <c r="B282" s="39"/>
      <c r="C282" s="204" t="s">
        <v>564</v>
      </c>
      <c r="D282" s="204" t="s">
        <v>132</v>
      </c>
      <c r="E282" s="205" t="s">
        <v>565</v>
      </c>
      <c r="F282" s="206" t="s">
        <v>566</v>
      </c>
      <c r="G282" s="207" t="s">
        <v>166</v>
      </c>
      <c r="H282" s="208">
        <v>6</v>
      </c>
      <c r="I282" s="209"/>
      <c r="J282" s="210">
        <f>ROUND(I282*H282,2)</f>
        <v>0</v>
      </c>
      <c r="K282" s="206" t="s">
        <v>136</v>
      </c>
      <c r="L282" s="44"/>
      <c r="M282" s="211" t="s">
        <v>19</v>
      </c>
      <c r="N282" s="212" t="s">
        <v>47</v>
      </c>
      <c r="O282" s="84"/>
      <c r="P282" s="213">
        <f>O282*H282</f>
        <v>0</v>
      </c>
      <c r="Q282" s="213">
        <v>0.030758</v>
      </c>
      <c r="R282" s="213">
        <f>Q282*H282</f>
        <v>0.184548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137</v>
      </c>
      <c r="AT282" s="215" t="s">
        <v>132</v>
      </c>
      <c r="AU282" s="215" t="s">
        <v>138</v>
      </c>
      <c r="AY282" s="17" t="s">
        <v>128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84</v>
      </c>
      <c r="BK282" s="216">
        <f>ROUND(I282*H282,2)</f>
        <v>0</v>
      </c>
      <c r="BL282" s="17" t="s">
        <v>137</v>
      </c>
      <c r="BM282" s="215" t="s">
        <v>567</v>
      </c>
    </row>
    <row r="283" spans="1:47" s="2" customFormat="1" ht="12">
      <c r="A283" s="38"/>
      <c r="B283" s="39"/>
      <c r="C283" s="40"/>
      <c r="D283" s="217" t="s">
        <v>140</v>
      </c>
      <c r="E283" s="40"/>
      <c r="F283" s="218" t="s">
        <v>568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140</v>
      </c>
      <c r="AU283" s="17" t="s">
        <v>138</v>
      </c>
    </row>
    <row r="284" spans="1:65" s="2" customFormat="1" ht="16.5" customHeight="1">
      <c r="A284" s="38"/>
      <c r="B284" s="39"/>
      <c r="C284" s="246" t="s">
        <v>569</v>
      </c>
      <c r="D284" s="246" t="s">
        <v>307</v>
      </c>
      <c r="E284" s="247" t="s">
        <v>570</v>
      </c>
      <c r="F284" s="248" t="s">
        <v>571</v>
      </c>
      <c r="G284" s="249" t="s">
        <v>166</v>
      </c>
      <c r="H284" s="250">
        <v>6</v>
      </c>
      <c r="I284" s="251"/>
      <c r="J284" s="252">
        <f>ROUND(I284*H284,2)</f>
        <v>0</v>
      </c>
      <c r="K284" s="248" t="s">
        <v>136</v>
      </c>
      <c r="L284" s="253"/>
      <c r="M284" s="254" t="s">
        <v>19</v>
      </c>
      <c r="N284" s="255" t="s">
        <v>47</v>
      </c>
      <c r="O284" s="84"/>
      <c r="P284" s="213">
        <f>O284*H284</f>
        <v>0</v>
      </c>
      <c r="Q284" s="213">
        <v>0.17</v>
      </c>
      <c r="R284" s="213">
        <f>Q284*H284</f>
        <v>1.02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174</v>
      </c>
      <c r="AT284" s="215" t="s">
        <v>307</v>
      </c>
      <c r="AU284" s="215" t="s">
        <v>138</v>
      </c>
      <c r="AY284" s="17" t="s">
        <v>128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84</v>
      </c>
      <c r="BK284" s="216">
        <f>ROUND(I284*H284,2)</f>
        <v>0</v>
      </c>
      <c r="BL284" s="17" t="s">
        <v>137</v>
      </c>
      <c r="BM284" s="215" t="s">
        <v>572</v>
      </c>
    </row>
    <row r="285" spans="1:65" s="2" customFormat="1" ht="16.5" customHeight="1">
      <c r="A285" s="38"/>
      <c r="B285" s="39"/>
      <c r="C285" s="204" t="s">
        <v>504</v>
      </c>
      <c r="D285" s="204" t="s">
        <v>132</v>
      </c>
      <c r="E285" s="205" t="s">
        <v>573</v>
      </c>
      <c r="F285" s="206" t="s">
        <v>574</v>
      </c>
      <c r="G285" s="207" t="s">
        <v>166</v>
      </c>
      <c r="H285" s="208">
        <v>6</v>
      </c>
      <c r="I285" s="209"/>
      <c r="J285" s="210">
        <f>ROUND(I285*H285,2)</f>
        <v>0</v>
      </c>
      <c r="K285" s="206" t="s">
        <v>136</v>
      </c>
      <c r="L285" s="44"/>
      <c r="M285" s="211" t="s">
        <v>19</v>
      </c>
      <c r="N285" s="212" t="s">
        <v>47</v>
      </c>
      <c r="O285" s="84"/>
      <c r="P285" s="213">
        <f>O285*H285</f>
        <v>0</v>
      </c>
      <c r="Q285" s="213">
        <v>0.125258</v>
      </c>
      <c r="R285" s="213">
        <f>Q285*H285</f>
        <v>0.7515480000000001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137</v>
      </c>
      <c r="AT285" s="215" t="s">
        <v>132</v>
      </c>
      <c r="AU285" s="215" t="s">
        <v>138</v>
      </c>
      <c r="AY285" s="17" t="s">
        <v>128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84</v>
      </c>
      <c r="BK285" s="216">
        <f>ROUND(I285*H285,2)</f>
        <v>0</v>
      </c>
      <c r="BL285" s="17" t="s">
        <v>137</v>
      </c>
      <c r="BM285" s="215" t="s">
        <v>575</v>
      </c>
    </row>
    <row r="286" spans="1:47" s="2" customFormat="1" ht="12">
      <c r="A286" s="38"/>
      <c r="B286" s="39"/>
      <c r="C286" s="40"/>
      <c r="D286" s="217" t="s">
        <v>140</v>
      </c>
      <c r="E286" s="40"/>
      <c r="F286" s="218" t="s">
        <v>576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140</v>
      </c>
      <c r="AU286" s="17" t="s">
        <v>138</v>
      </c>
    </row>
    <row r="287" spans="1:65" s="2" customFormat="1" ht="16.5" customHeight="1">
      <c r="A287" s="38"/>
      <c r="B287" s="39"/>
      <c r="C287" s="246" t="s">
        <v>369</v>
      </c>
      <c r="D287" s="246" t="s">
        <v>307</v>
      </c>
      <c r="E287" s="247" t="s">
        <v>577</v>
      </c>
      <c r="F287" s="248" t="s">
        <v>578</v>
      </c>
      <c r="G287" s="249" t="s">
        <v>166</v>
      </c>
      <c r="H287" s="250">
        <v>6</v>
      </c>
      <c r="I287" s="251"/>
      <c r="J287" s="252">
        <f>ROUND(I287*H287,2)</f>
        <v>0</v>
      </c>
      <c r="K287" s="248" t="s">
        <v>136</v>
      </c>
      <c r="L287" s="253"/>
      <c r="M287" s="254" t="s">
        <v>19</v>
      </c>
      <c r="N287" s="255" t="s">
        <v>47</v>
      </c>
      <c r="O287" s="84"/>
      <c r="P287" s="213">
        <f>O287*H287</f>
        <v>0</v>
      </c>
      <c r="Q287" s="213">
        <v>0.175</v>
      </c>
      <c r="R287" s="213">
        <f>Q287*H287</f>
        <v>1.0499999999999998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174</v>
      </c>
      <c r="AT287" s="215" t="s">
        <v>307</v>
      </c>
      <c r="AU287" s="215" t="s">
        <v>138</v>
      </c>
      <c r="AY287" s="17" t="s">
        <v>128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84</v>
      </c>
      <c r="BK287" s="216">
        <f>ROUND(I287*H287,2)</f>
        <v>0</v>
      </c>
      <c r="BL287" s="17" t="s">
        <v>137</v>
      </c>
      <c r="BM287" s="215" t="s">
        <v>579</v>
      </c>
    </row>
    <row r="288" spans="1:65" s="2" customFormat="1" ht="21.75" customHeight="1">
      <c r="A288" s="38"/>
      <c r="B288" s="39"/>
      <c r="C288" s="204" t="s">
        <v>580</v>
      </c>
      <c r="D288" s="204" t="s">
        <v>132</v>
      </c>
      <c r="E288" s="205" t="s">
        <v>581</v>
      </c>
      <c r="F288" s="206" t="s">
        <v>582</v>
      </c>
      <c r="G288" s="207" t="s">
        <v>187</v>
      </c>
      <c r="H288" s="208">
        <v>4</v>
      </c>
      <c r="I288" s="209"/>
      <c r="J288" s="210">
        <f>ROUND(I288*H288,2)</f>
        <v>0</v>
      </c>
      <c r="K288" s="206" t="s">
        <v>136</v>
      </c>
      <c r="L288" s="44"/>
      <c r="M288" s="211" t="s">
        <v>19</v>
      </c>
      <c r="N288" s="212" t="s">
        <v>47</v>
      </c>
      <c r="O288" s="84"/>
      <c r="P288" s="213">
        <f>O288*H288</f>
        <v>0</v>
      </c>
      <c r="Q288" s="213">
        <v>2.30102</v>
      </c>
      <c r="R288" s="213">
        <f>Q288*H288</f>
        <v>9.20408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137</v>
      </c>
      <c r="AT288" s="215" t="s">
        <v>132</v>
      </c>
      <c r="AU288" s="215" t="s">
        <v>138</v>
      </c>
      <c r="AY288" s="17" t="s">
        <v>128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84</v>
      </c>
      <c r="BK288" s="216">
        <f>ROUND(I288*H288,2)</f>
        <v>0</v>
      </c>
      <c r="BL288" s="17" t="s">
        <v>137</v>
      </c>
      <c r="BM288" s="215" t="s">
        <v>583</v>
      </c>
    </row>
    <row r="289" spans="1:47" s="2" customFormat="1" ht="12">
      <c r="A289" s="38"/>
      <c r="B289" s="39"/>
      <c r="C289" s="40"/>
      <c r="D289" s="217" t="s">
        <v>140</v>
      </c>
      <c r="E289" s="40"/>
      <c r="F289" s="218" t="s">
        <v>584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140</v>
      </c>
      <c r="AU289" s="17" t="s">
        <v>138</v>
      </c>
    </row>
    <row r="290" spans="1:65" s="2" customFormat="1" ht="16.5" customHeight="1">
      <c r="A290" s="38"/>
      <c r="B290" s="39"/>
      <c r="C290" s="204" t="s">
        <v>585</v>
      </c>
      <c r="D290" s="204" t="s">
        <v>132</v>
      </c>
      <c r="E290" s="205" t="s">
        <v>586</v>
      </c>
      <c r="F290" s="206" t="s">
        <v>587</v>
      </c>
      <c r="G290" s="207" t="s">
        <v>166</v>
      </c>
      <c r="H290" s="208">
        <v>1</v>
      </c>
      <c r="I290" s="209"/>
      <c r="J290" s="210">
        <f>ROUND(I290*H290,2)</f>
        <v>0</v>
      </c>
      <c r="K290" s="206" t="s">
        <v>19</v>
      </c>
      <c r="L290" s="44"/>
      <c r="M290" s="211" t="s">
        <v>19</v>
      </c>
      <c r="N290" s="212" t="s">
        <v>47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137</v>
      </c>
      <c r="AT290" s="215" t="s">
        <v>132</v>
      </c>
      <c r="AU290" s="215" t="s">
        <v>138</v>
      </c>
      <c r="AY290" s="17" t="s">
        <v>128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84</v>
      </c>
      <c r="BK290" s="216">
        <f>ROUND(I290*H290,2)</f>
        <v>0</v>
      </c>
      <c r="BL290" s="17" t="s">
        <v>137</v>
      </c>
      <c r="BM290" s="215" t="s">
        <v>588</v>
      </c>
    </row>
    <row r="291" spans="1:63" s="12" customFormat="1" ht="20.85" customHeight="1">
      <c r="A291" s="12"/>
      <c r="B291" s="188"/>
      <c r="C291" s="189"/>
      <c r="D291" s="190" t="s">
        <v>75</v>
      </c>
      <c r="E291" s="202" t="s">
        <v>179</v>
      </c>
      <c r="F291" s="202" t="s">
        <v>589</v>
      </c>
      <c r="G291" s="189"/>
      <c r="H291" s="189"/>
      <c r="I291" s="192"/>
      <c r="J291" s="203">
        <f>BK291</f>
        <v>0</v>
      </c>
      <c r="K291" s="189"/>
      <c r="L291" s="194"/>
      <c r="M291" s="195"/>
      <c r="N291" s="196"/>
      <c r="O291" s="196"/>
      <c r="P291" s="197">
        <f>SUM(P292:P308)</f>
        <v>0</v>
      </c>
      <c r="Q291" s="196"/>
      <c r="R291" s="197">
        <f>SUM(R292:R308)</f>
        <v>120.24809708000001</v>
      </c>
      <c r="S291" s="196"/>
      <c r="T291" s="198">
        <f>SUM(T292:T308)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99" t="s">
        <v>84</v>
      </c>
      <c r="AT291" s="200" t="s">
        <v>75</v>
      </c>
      <c r="AU291" s="200" t="s">
        <v>87</v>
      </c>
      <c r="AY291" s="199" t="s">
        <v>128</v>
      </c>
      <c r="BK291" s="201">
        <f>SUM(BK292:BK308)</f>
        <v>0</v>
      </c>
    </row>
    <row r="292" spans="1:65" s="2" customFormat="1" ht="24.15" customHeight="1">
      <c r="A292" s="38"/>
      <c r="B292" s="39"/>
      <c r="C292" s="204" t="s">
        <v>590</v>
      </c>
      <c r="D292" s="204" t="s">
        <v>132</v>
      </c>
      <c r="E292" s="205" t="s">
        <v>591</v>
      </c>
      <c r="F292" s="206" t="s">
        <v>592</v>
      </c>
      <c r="G292" s="207" t="s">
        <v>135</v>
      </c>
      <c r="H292" s="208">
        <v>301.5</v>
      </c>
      <c r="I292" s="209"/>
      <c r="J292" s="210">
        <f>ROUND(I292*H292,2)</f>
        <v>0</v>
      </c>
      <c r="K292" s="206" t="s">
        <v>136</v>
      </c>
      <c r="L292" s="44"/>
      <c r="M292" s="211" t="s">
        <v>19</v>
      </c>
      <c r="N292" s="212" t="s">
        <v>47</v>
      </c>
      <c r="O292" s="84"/>
      <c r="P292" s="213">
        <f>O292*H292</f>
        <v>0</v>
      </c>
      <c r="Q292" s="213">
        <v>0.15539952</v>
      </c>
      <c r="R292" s="213">
        <f>Q292*H292</f>
        <v>46.85295528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137</v>
      </c>
      <c r="AT292" s="215" t="s">
        <v>132</v>
      </c>
      <c r="AU292" s="215" t="s">
        <v>138</v>
      </c>
      <c r="AY292" s="17" t="s">
        <v>128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84</v>
      </c>
      <c r="BK292" s="216">
        <f>ROUND(I292*H292,2)</f>
        <v>0</v>
      </c>
      <c r="BL292" s="17" t="s">
        <v>137</v>
      </c>
      <c r="BM292" s="215" t="s">
        <v>593</v>
      </c>
    </row>
    <row r="293" spans="1:47" s="2" customFormat="1" ht="12">
      <c r="A293" s="38"/>
      <c r="B293" s="39"/>
      <c r="C293" s="40"/>
      <c r="D293" s="217" t="s">
        <v>140</v>
      </c>
      <c r="E293" s="40"/>
      <c r="F293" s="218" t="s">
        <v>594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140</v>
      </c>
      <c r="AU293" s="17" t="s">
        <v>138</v>
      </c>
    </row>
    <row r="294" spans="1:51" s="13" customFormat="1" ht="12">
      <c r="A294" s="13"/>
      <c r="B294" s="222"/>
      <c r="C294" s="223"/>
      <c r="D294" s="224" t="s">
        <v>147</v>
      </c>
      <c r="E294" s="225" t="s">
        <v>19</v>
      </c>
      <c r="F294" s="226" t="s">
        <v>595</v>
      </c>
      <c r="G294" s="223"/>
      <c r="H294" s="227">
        <v>301.5</v>
      </c>
      <c r="I294" s="228"/>
      <c r="J294" s="223"/>
      <c r="K294" s="223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147</v>
      </c>
      <c r="AU294" s="233" t="s">
        <v>138</v>
      </c>
      <c r="AV294" s="13" t="s">
        <v>87</v>
      </c>
      <c r="AW294" s="13" t="s">
        <v>35</v>
      </c>
      <c r="AX294" s="13" t="s">
        <v>84</v>
      </c>
      <c r="AY294" s="233" t="s">
        <v>128</v>
      </c>
    </row>
    <row r="295" spans="1:65" s="2" customFormat="1" ht="16.5" customHeight="1">
      <c r="A295" s="38"/>
      <c r="B295" s="39"/>
      <c r="C295" s="246" t="s">
        <v>596</v>
      </c>
      <c r="D295" s="246" t="s">
        <v>307</v>
      </c>
      <c r="E295" s="247" t="s">
        <v>597</v>
      </c>
      <c r="F295" s="248" t="s">
        <v>598</v>
      </c>
      <c r="G295" s="249" t="s">
        <v>135</v>
      </c>
      <c r="H295" s="250">
        <v>250</v>
      </c>
      <c r="I295" s="251"/>
      <c r="J295" s="252">
        <f>ROUND(I295*H295,2)</f>
        <v>0</v>
      </c>
      <c r="K295" s="248" t="s">
        <v>136</v>
      </c>
      <c r="L295" s="253"/>
      <c r="M295" s="254" t="s">
        <v>19</v>
      </c>
      <c r="N295" s="255" t="s">
        <v>47</v>
      </c>
      <c r="O295" s="84"/>
      <c r="P295" s="213">
        <f>O295*H295</f>
        <v>0</v>
      </c>
      <c r="Q295" s="213">
        <v>0.08</v>
      </c>
      <c r="R295" s="213">
        <f>Q295*H295</f>
        <v>20</v>
      </c>
      <c r="S295" s="213">
        <v>0</v>
      </c>
      <c r="T295" s="21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174</v>
      </c>
      <c r="AT295" s="215" t="s">
        <v>307</v>
      </c>
      <c r="AU295" s="215" t="s">
        <v>138</v>
      </c>
      <c r="AY295" s="17" t="s">
        <v>128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84</v>
      </c>
      <c r="BK295" s="216">
        <f>ROUND(I295*H295,2)</f>
        <v>0</v>
      </c>
      <c r="BL295" s="17" t="s">
        <v>137</v>
      </c>
      <c r="BM295" s="215" t="s">
        <v>599</v>
      </c>
    </row>
    <row r="296" spans="1:65" s="2" customFormat="1" ht="16.5" customHeight="1">
      <c r="A296" s="38"/>
      <c r="B296" s="39"/>
      <c r="C296" s="246" t="s">
        <v>600</v>
      </c>
      <c r="D296" s="246" t="s">
        <v>307</v>
      </c>
      <c r="E296" s="247" t="s">
        <v>601</v>
      </c>
      <c r="F296" s="248" t="s">
        <v>602</v>
      </c>
      <c r="G296" s="249" t="s">
        <v>135</v>
      </c>
      <c r="H296" s="250">
        <v>39</v>
      </c>
      <c r="I296" s="251"/>
      <c r="J296" s="252">
        <f>ROUND(I296*H296,2)</f>
        <v>0</v>
      </c>
      <c r="K296" s="248" t="s">
        <v>136</v>
      </c>
      <c r="L296" s="253"/>
      <c r="M296" s="254" t="s">
        <v>19</v>
      </c>
      <c r="N296" s="255" t="s">
        <v>47</v>
      </c>
      <c r="O296" s="84"/>
      <c r="P296" s="213">
        <f>O296*H296</f>
        <v>0</v>
      </c>
      <c r="Q296" s="213">
        <v>0.0483</v>
      </c>
      <c r="R296" s="213">
        <f>Q296*H296</f>
        <v>1.8837000000000002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174</v>
      </c>
      <c r="AT296" s="215" t="s">
        <v>307</v>
      </c>
      <c r="AU296" s="215" t="s">
        <v>138</v>
      </c>
      <c r="AY296" s="17" t="s">
        <v>128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84</v>
      </c>
      <c r="BK296" s="216">
        <f>ROUND(I296*H296,2)</f>
        <v>0</v>
      </c>
      <c r="BL296" s="17" t="s">
        <v>137</v>
      </c>
      <c r="BM296" s="215" t="s">
        <v>603</v>
      </c>
    </row>
    <row r="297" spans="1:65" s="2" customFormat="1" ht="16.5" customHeight="1">
      <c r="A297" s="38"/>
      <c r="B297" s="39"/>
      <c r="C297" s="246" t="s">
        <v>604</v>
      </c>
      <c r="D297" s="246" t="s">
        <v>307</v>
      </c>
      <c r="E297" s="247" t="s">
        <v>605</v>
      </c>
      <c r="F297" s="248" t="s">
        <v>606</v>
      </c>
      <c r="G297" s="249" t="s">
        <v>135</v>
      </c>
      <c r="H297" s="250">
        <v>17</v>
      </c>
      <c r="I297" s="251"/>
      <c r="J297" s="252">
        <f>ROUND(I297*H297,2)</f>
        <v>0</v>
      </c>
      <c r="K297" s="248" t="s">
        <v>136</v>
      </c>
      <c r="L297" s="253"/>
      <c r="M297" s="254" t="s">
        <v>19</v>
      </c>
      <c r="N297" s="255" t="s">
        <v>47</v>
      </c>
      <c r="O297" s="84"/>
      <c r="P297" s="213">
        <f>O297*H297</f>
        <v>0</v>
      </c>
      <c r="Q297" s="213">
        <v>0.06567</v>
      </c>
      <c r="R297" s="213">
        <f>Q297*H297</f>
        <v>1.11639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174</v>
      </c>
      <c r="AT297" s="215" t="s">
        <v>307</v>
      </c>
      <c r="AU297" s="215" t="s">
        <v>138</v>
      </c>
      <c r="AY297" s="17" t="s">
        <v>128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84</v>
      </c>
      <c r="BK297" s="216">
        <f>ROUND(I297*H297,2)</f>
        <v>0</v>
      </c>
      <c r="BL297" s="17" t="s">
        <v>137</v>
      </c>
      <c r="BM297" s="215" t="s">
        <v>607</v>
      </c>
    </row>
    <row r="298" spans="1:65" s="2" customFormat="1" ht="24.15" customHeight="1">
      <c r="A298" s="38"/>
      <c r="B298" s="39"/>
      <c r="C298" s="204" t="s">
        <v>608</v>
      </c>
      <c r="D298" s="204" t="s">
        <v>132</v>
      </c>
      <c r="E298" s="205" t="s">
        <v>609</v>
      </c>
      <c r="F298" s="206" t="s">
        <v>610</v>
      </c>
      <c r="G298" s="207" t="s">
        <v>135</v>
      </c>
      <c r="H298" s="208">
        <v>297</v>
      </c>
      <c r="I298" s="209"/>
      <c r="J298" s="210">
        <f>ROUND(I298*H298,2)</f>
        <v>0</v>
      </c>
      <c r="K298" s="206" t="s">
        <v>136</v>
      </c>
      <c r="L298" s="44"/>
      <c r="M298" s="211" t="s">
        <v>19</v>
      </c>
      <c r="N298" s="212" t="s">
        <v>47</v>
      </c>
      <c r="O298" s="84"/>
      <c r="P298" s="213">
        <f>O298*H298</f>
        <v>0</v>
      </c>
      <c r="Q298" s="213">
        <v>0.1294996</v>
      </c>
      <c r="R298" s="213">
        <f>Q298*H298</f>
        <v>38.4613812</v>
      </c>
      <c r="S298" s="213">
        <v>0</v>
      </c>
      <c r="T298" s="21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5" t="s">
        <v>137</v>
      </c>
      <c r="AT298" s="215" t="s">
        <v>132</v>
      </c>
      <c r="AU298" s="215" t="s">
        <v>138</v>
      </c>
      <c r="AY298" s="17" t="s">
        <v>128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7" t="s">
        <v>84</v>
      </c>
      <c r="BK298" s="216">
        <f>ROUND(I298*H298,2)</f>
        <v>0</v>
      </c>
      <c r="BL298" s="17" t="s">
        <v>137</v>
      </c>
      <c r="BM298" s="215" t="s">
        <v>611</v>
      </c>
    </row>
    <row r="299" spans="1:47" s="2" customFormat="1" ht="12">
      <c r="A299" s="38"/>
      <c r="B299" s="39"/>
      <c r="C299" s="40"/>
      <c r="D299" s="217" t="s">
        <v>140</v>
      </c>
      <c r="E299" s="40"/>
      <c r="F299" s="218" t="s">
        <v>612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140</v>
      </c>
      <c r="AU299" s="17" t="s">
        <v>138</v>
      </c>
    </row>
    <row r="300" spans="1:51" s="13" customFormat="1" ht="12">
      <c r="A300" s="13"/>
      <c r="B300" s="222"/>
      <c r="C300" s="223"/>
      <c r="D300" s="224" t="s">
        <v>147</v>
      </c>
      <c r="E300" s="225" t="s">
        <v>19</v>
      </c>
      <c r="F300" s="226" t="s">
        <v>613</v>
      </c>
      <c r="G300" s="223"/>
      <c r="H300" s="227">
        <v>297</v>
      </c>
      <c r="I300" s="228"/>
      <c r="J300" s="223"/>
      <c r="K300" s="223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147</v>
      </c>
      <c r="AU300" s="233" t="s">
        <v>138</v>
      </c>
      <c r="AV300" s="13" t="s">
        <v>87</v>
      </c>
      <c r="AW300" s="13" t="s">
        <v>35</v>
      </c>
      <c r="AX300" s="13" t="s">
        <v>84</v>
      </c>
      <c r="AY300" s="233" t="s">
        <v>128</v>
      </c>
    </row>
    <row r="301" spans="1:65" s="2" customFormat="1" ht="16.5" customHeight="1">
      <c r="A301" s="38"/>
      <c r="B301" s="39"/>
      <c r="C301" s="246" t="s">
        <v>614</v>
      </c>
      <c r="D301" s="246" t="s">
        <v>307</v>
      </c>
      <c r="E301" s="247" t="s">
        <v>615</v>
      </c>
      <c r="F301" s="248" t="s">
        <v>616</v>
      </c>
      <c r="G301" s="249" t="s">
        <v>135</v>
      </c>
      <c r="H301" s="250">
        <v>300</v>
      </c>
      <c r="I301" s="251"/>
      <c r="J301" s="252">
        <f>ROUND(I301*H301,2)</f>
        <v>0</v>
      </c>
      <c r="K301" s="248" t="s">
        <v>136</v>
      </c>
      <c r="L301" s="253"/>
      <c r="M301" s="254" t="s">
        <v>19</v>
      </c>
      <c r="N301" s="255" t="s">
        <v>47</v>
      </c>
      <c r="O301" s="84"/>
      <c r="P301" s="213">
        <f>O301*H301</f>
        <v>0</v>
      </c>
      <c r="Q301" s="213">
        <v>0.0335</v>
      </c>
      <c r="R301" s="213">
        <f>Q301*H301</f>
        <v>10.05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174</v>
      </c>
      <c r="AT301" s="215" t="s">
        <v>307</v>
      </c>
      <c r="AU301" s="215" t="s">
        <v>138</v>
      </c>
      <c r="AY301" s="17" t="s">
        <v>128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84</v>
      </c>
      <c r="BK301" s="216">
        <f>ROUND(I301*H301,2)</f>
        <v>0</v>
      </c>
      <c r="BL301" s="17" t="s">
        <v>137</v>
      </c>
      <c r="BM301" s="215" t="s">
        <v>617</v>
      </c>
    </row>
    <row r="302" spans="1:65" s="2" customFormat="1" ht="16.5" customHeight="1">
      <c r="A302" s="38"/>
      <c r="B302" s="39"/>
      <c r="C302" s="204" t="s">
        <v>618</v>
      </c>
      <c r="D302" s="204" t="s">
        <v>132</v>
      </c>
      <c r="E302" s="205" t="s">
        <v>619</v>
      </c>
      <c r="F302" s="206" t="s">
        <v>620</v>
      </c>
      <c r="G302" s="207" t="s">
        <v>135</v>
      </c>
      <c r="H302" s="208">
        <v>3.5</v>
      </c>
      <c r="I302" s="209"/>
      <c r="J302" s="210">
        <f>ROUND(I302*H302,2)</f>
        <v>0</v>
      </c>
      <c r="K302" s="206" t="s">
        <v>136</v>
      </c>
      <c r="L302" s="44"/>
      <c r="M302" s="211" t="s">
        <v>19</v>
      </c>
      <c r="N302" s="212" t="s">
        <v>47</v>
      </c>
      <c r="O302" s="84"/>
      <c r="P302" s="213">
        <f>O302*H302</f>
        <v>0</v>
      </c>
      <c r="Q302" s="213">
        <v>0.4381916</v>
      </c>
      <c r="R302" s="213">
        <f>Q302*H302</f>
        <v>1.5336706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137</v>
      </c>
      <c r="AT302" s="215" t="s">
        <v>132</v>
      </c>
      <c r="AU302" s="215" t="s">
        <v>138</v>
      </c>
      <c r="AY302" s="17" t="s">
        <v>128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84</v>
      </c>
      <c r="BK302" s="216">
        <f>ROUND(I302*H302,2)</f>
        <v>0</v>
      </c>
      <c r="BL302" s="17" t="s">
        <v>137</v>
      </c>
      <c r="BM302" s="215" t="s">
        <v>621</v>
      </c>
    </row>
    <row r="303" spans="1:47" s="2" customFormat="1" ht="12">
      <c r="A303" s="38"/>
      <c r="B303" s="39"/>
      <c r="C303" s="40"/>
      <c r="D303" s="217" t="s">
        <v>140</v>
      </c>
      <c r="E303" s="40"/>
      <c r="F303" s="218" t="s">
        <v>622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140</v>
      </c>
      <c r="AU303" s="17" t="s">
        <v>138</v>
      </c>
    </row>
    <row r="304" spans="1:65" s="2" customFormat="1" ht="16.5" customHeight="1">
      <c r="A304" s="38"/>
      <c r="B304" s="39"/>
      <c r="C304" s="246" t="s">
        <v>623</v>
      </c>
      <c r="D304" s="246" t="s">
        <v>307</v>
      </c>
      <c r="E304" s="247" t="s">
        <v>624</v>
      </c>
      <c r="F304" s="248" t="s">
        <v>625</v>
      </c>
      <c r="G304" s="249" t="s">
        <v>166</v>
      </c>
      <c r="H304" s="250">
        <v>2</v>
      </c>
      <c r="I304" s="251"/>
      <c r="J304" s="252">
        <f>ROUND(I304*H304,2)</f>
        <v>0</v>
      </c>
      <c r="K304" s="248" t="s">
        <v>19</v>
      </c>
      <c r="L304" s="253"/>
      <c r="M304" s="254" t="s">
        <v>19</v>
      </c>
      <c r="N304" s="255" t="s">
        <v>47</v>
      </c>
      <c r="O304" s="84"/>
      <c r="P304" s="213">
        <f>O304*H304</f>
        <v>0</v>
      </c>
      <c r="Q304" s="213">
        <v>0.175</v>
      </c>
      <c r="R304" s="213">
        <f>Q304*H304</f>
        <v>0.35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174</v>
      </c>
      <c r="AT304" s="215" t="s">
        <v>307</v>
      </c>
      <c r="AU304" s="215" t="s">
        <v>138</v>
      </c>
      <c r="AY304" s="17" t="s">
        <v>128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84</v>
      </c>
      <c r="BK304" s="216">
        <f>ROUND(I304*H304,2)</f>
        <v>0</v>
      </c>
      <c r="BL304" s="17" t="s">
        <v>137</v>
      </c>
      <c r="BM304" s="215" t="s">
        <v>626</v>
      </c>
    </row>
    <row r="305" spans="1:65" s="2" customFormat="1" ht="16.5" customHeight="1">
      <c r="A305" s="38"/>
      <c r="B305" s="39"/>
      <c r="C305" s="246" t="s">
        <v>627</v>
      </c>
      <c r="D305" s="246" t="s">
        <v>307</v>
      </c>
      <c r="E305" s="247" t="s">
        <v>628</v>
      </c>
      <c r="F305" s="248" t="s">
        <v>629</v>
      </c>
      <c r="G305" s="249" t="s">
        <v>166</v>
      </c>
      <c r="H305" s="250">
        <v>1</v>
      </c>
      <c r="I305" s="251"/>
      <c r="J305" s="252">
        <f>ROUND(I305*H305,2)</f>
        <v>0</v>
      </c>
      <c r="K305" s="248" t="s">
        <v>19</v>
      </c>
      <c r="L305" s="253"/>
      <c r="M305" s="254" t="s">
        <v>19</v>
      </c>
      <c r="N305" s="255" t="s">
        <v>47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174</v>
      </c>
      <c r="AT305" s="215" t="s">
        <v>307</v>
      </c>
      <c r="AU305" s="215" t="s">
        <v>138</v>
      </c>
      <c r="AY305" s="17" t="s">
        <v>128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84</v>
      </c>
      <c r="BK305" s="216">
        <f>ROUND(I305*H305,2)</f>
        <v>0</v>
      </c>
      <c r="BL305" s="17" t="s">
        <v>137</v>
      </c>
      <c r="BM305" s="215" t="s">
        <v>630</v>
      </c>
    </row>
    <row r="306" spans="1:65" s="2" customFormat="1" ht="16.5" customHeight="1">
      <c r="A306" s="38"/>
      <c r="B306" s="39"/>
      <c r="C306" s="246" t="s">
        <v>631</v>
      </c>
      <c r="D306" s="246" t="s">
        <v>307</v>
      </c>
      <c r="E306" s="247" t="s">
        <v>632</v>
      </c>
      <c r="F306" s="248" t="s">
        <v>633</v>
      </c>
      <c r="G306" s="249" t="s">
        <v>166</v>
      </c>
      <c r="H306" s="250">
        <v>3</v>
      </c>
      <c r="I306" s="251"/>
      <c r="J306" s="252">
        <f>ROUND(I306*H306,2)</f>
        <v>0</v>
      </c>
      <c r="K306" s="248" t="s">
        <v>19</v>
      </c>
      <c r="L306" s="253"/>
      <c r="M306" s="254" t="s">
        <v>19</v>
      </c>
      <c r="N306" s="255" t="s">
        <v>47</v>
      </c>
      <c r="O306" s="8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174</v>
      </c>
      <c r="AT306" s="215" t="s">
        <v>307</v>
      </c>
      <c r="AU306" s="215" t="s">
        <v>138</v>
      </c>
      <c r="AY306" s="17" t="s">
        <v>128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84</v>
      </c>
      <c r="BK306" s="216">
        <f>ROUND(I306*H306,2)</f>
        <v>0</v>
      </c>
      <c r="BL306" s="17" t="s">
        <v>137</v>
      </c>
      <c r="BM306" s="215" t="s">
        <v>634</v>
      </c>
    </row>
    <row r="307" spans="1:65" s="2" customFormat="1" ht="16.5" customHeight="1">
      <c r="A307" s="38"/>
      <c r="B307" s="39"/>
      <c r="C307" s="246" t="s">
        <v>635</v>
      </c>
      <c r="D307" s="246" t="s">
        <v>307</v>
      </c>
      <c r="E307" s="247" t="s">
        <v>636</v>
      </c>
      <c r="F307" s="248" t="s">
        <v>637</v>
      </c>
      <c r="G307" s="249" t="s">
        <v>166</v>
      </c>
      <c r="H307" s="250">
        <v>7</v>
      </c>
      <c r="I307" s="251"/>
      <c r="J307" s="252">
        <f>ROUND(I307*H307,2)</f>
        <v>0</v>
      </c>
      <c r="K307" s="248" t="s">
        <v>19</v>
      </c>
      <c r="L307" s="253"/>
      <c r="M307" s="254" t="s">
        <v>19</v>
      </c>
      <c r="N307" s="255" t="s">
        <v>47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174</v>
      </c>
      <c r="AT307" s="215" t="s">
        <v>307</v>
      </c>
      <c r="AU307" s="215" t="s">
        <v>138</v>
      </c>
      <c r="AY307" s="17" t="s">
        <v>128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84</v>
      </c>
      <c r="BK307" s="216">
        <f>ROUND(I307*H307,2)</f>
        <v>0</v>
      </c>
      <c r="BL307" s="17" t="s">
        <v>137</v>
      </c>
      <c r="BM307" s="215" t="s">
        <v>638</v>
      </c>
    </row>
    <row r="308" spans="1:65" s="2" customFormat="1" ht="16.5" customHeight="1">
      <c r="A308" s="38"/>
      <c r="B308" s="39"/>
      <c r="C308" s="204" t="s">
        <v>639</v>
      </c>
      <c r="D308" s="204" t="s">
        <v>132</v>
      </c>
      <c r="E308" s="205" t="s">
        <v>640</v>
      </c>
      <c r="F308" s="206" t="s">
        <v>641</v>
      </c>
      <c r="G308" s="207" t="s">
        <v>135</v>
      </c>
      <c r="H308" s="208">
        <v>81</v>
      </c>
      <c r="I308" s="209"/>
      <c r="J308" s="210">
        <f>ROUND(I308*H308,2)</f>
        <v>0</v>
      </c>
      <c r="K308" s="206" t="s">
        <v>19</v>
      </c>
      <c r="L308" s="44"/>
      <c r="M308" s="211" t="s">
        <v>19</v>
      </c>
      <c r="N308" s="212" t="s">
        <v>47</v>
      </c>
      <c r="O308" s="8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137</v>
      </c>
      <c r="AT308" s="215" t="s">
        <v>132</v>
      </c>
      <c r="AU308" s="215" t="s">
        <v>138</v>
      </c>
      <c r="AY308" s="17" t="s">
        <v>128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84</v>
      </c>
      <c r="BK308" s="216">
        <f>ROUND(I308*H308,2)</f>
        <v>0</v>
      </c>
      <c r="BL308" s="17" t="s">
        <v>137</v>
      </c>
      <c r="BM308" s="215" t="s">
        <v>642</v>
      </c>
    </row>
    <row r="309" spans="1:63" s="12" customFormat="1" ht="22.8" customHeight="1">
      <c r="A309" s="12"/>
      <c r="B309" s="188"/>
      <c r="C309" s="189"/>
      <c r="D309" s="190" t="s">
        <v>75</v>
      </c>
      <c r="E309" s="202" t="s">
        <v>643</v>
      </c>
      <c r="F309" s="202" t="s">
        <v>644</v>
      </c>
      <c r="G309" s="189"/>
      <c r="H309" s="189"/>
      <c r="I309" s="192"/>
      <c r="J309" s="203">
        <f>BK309</f>
        <v>0</v>
      </c>
      <c r="K309" s="189"/>
      <c r="L309" s="194"/>
      <c r="M309" s="195"/>
      <c r="N309" s="196"/>
      <c r="O309" s="196"/>
      <c r="P309" s="197">
        <f>SUM(P310:P311)</f>
        <v>0</v>
      </c>
      <c r="Q309" s="196"/>
      <c r="R309" s="197">
        <f>SUM(R310:R311)</f>
        <v>0</v>
      </c>
      <c r="S309" s="196"/>
      <c r="T309" s="198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9" t="s">
        <v>84</v>
      </c>
      <c r="AT309" s="200" t="s">
        <v>75</v>
      </c>
      <c r="AU309" s="200" t="s">
        <v>84</v>
      </c>
      <c r="AY309" s="199" t="s">
        <v>128</v>
      </c>
      <c r="BK309" s="201">
        <f>SUM(BK310:BK311)</f>
        <v>0</v>
      </c>
    </row>
    <row r="310" spans="1:65" s="2" customFormat="1" ht="24.15" customHeight="1">
      <c r="A310" s="38"/>
      <c r="B310" s="39"/>
      <c r="C310" s="204" t="s">
        <v>645</v>
      </c>
      <c r="D310" s="204" t="s">
        <v>132</v>
      </c>
      <c r="E310" s="205" t="s">
        <v>646</v>
      </c>
      <c r="F310" s="206" t="s">
        <v>647</v>
      </c>
      <c r="G310" s="207" t="s">
        <v>228</v>
      </c>
      <c r="H310" s="208">
        <v>347.08</v>
      </c>
      <c r="I310" s="209"/>
      <c r="J310" s="210">
        <f>ROUND(I310*H310,2)</f>
        <v>0</v>
      </c>
      <c r="K310" s="206" t="s">
        <v>136</v>
      </c>
      <c r="L310" s="44"/>
      <c r="M310" s="211" t="s">
        <v>19</v>
      </c>
      <c r="N310" s="212" t="s">
        <v>47</v>
      </c>
      <c r="O310" s="8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15" t="s">
        <v>137</v>
      </c>
      <c r="AT310" s="215" t="s">
        <v>132</v>
      </c>
      <c r="AU310" s="215" t="s">
        <v>87</v>
      </c>
      <c r="AY310" s="17" t="s">
        <v>128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7" t="s">
        <v>84</v>
      </c>
      <c r="BK310" s="216">
        <f>ROUND(I310*H310,2)</f>
        <v>0</v>
      </c>
      <c r="BL310" s="17" t="s">
        <v>137</v>
      </c>
      <c r="BM310" s="215" t="s">
        <v>648</v>
      </c>
    </row>
    <row r="311" spans="1:47" s="2" customFormat="1" ht="12">
      <c r="A311" s="38"/>
      <c r="B311" s="39"/>
      <c r="C311" s="40"/>
      <c r="D311" s="217" t="s">
        <v>140</v>
      </c>
      <c r="E311" s="40"/>
      <c r="F311" s="218" t="s">
        <v>649</v>
      </c>
      <c r="G311" s="40"/>
      <c r="H311" s="40"/>
      <c r="I311" s="219"/>
      <c r="J311" s="40"/>
      <c r="K311" s="40"/>
      <c r="L311" s="44"/>
      <c r="M311" s="256"/>
      <c r="N311" s="257"/>
      <c r="O311" s="258"/>
      <c r="P311" s="258"/>
      <c r="Q311" s="258"/>
      <c r="R311" s="258"/>
      <c r="S311" s="258"/>
      <c r="T311" s="259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140</v>
      </c>
      <c r="AU311" s="17" t="s">
        <v>87</v>
      </c>
    </row>
    <row r="312" spans="1:31" s="2" customFormat="1" ht="6.95" customHeight="1">
      <c r="A312" s="38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44"/>
      <c r="M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sheetProtection password="C4E3" sheet="1" objects="1" scenarios="1" formatColumns="0" formatRows="0" autoFilter="0"/>
  <autoFilter ref="C88:K31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919735112"/>
    <hyperlink ref="F96" r:id="rId2" display="https://podminky.urs.cz/item/CS_URS_2023_02/113107242"/>
    <hyperlink ref="F99" r:id="rId3" display="https://podminky.urs.cz/item/CS_URS_2023_02/113107223"/>
    <hyperlink ref="F102" r:id="rId4" display="https://podminky.urs.cz/item/CS_URS_2023_02/113106123"/>
    <hyperlink ref="F104" r:id="rId5" display="https://podminky.urs.cz/item/CS_URS_2023_02/113106126"/>
    <hyperlink ref="F106" r:id="rId6" display="https://podminky.urs.cz/item/CS_URS_2023_02/184818242"/>
    <hyperlink ref="F108" r:id="rId7" display="https://podminky.urs.cz/item/CS_URS_2023_02/919726122"/>
    <hyperlink ref="F110" r:id="rId8" display="https://podminky.urs.cz/item/CS_URS_2023_02/113202111"/>
    <hyperlink ref="F112" r:id="rId9" display="https://podminky.urs.cz/item/CS_URS_2023_02/966008221"/>
    <hyperlink ref="F114" r:id="rId10" display="https://podminky.urs.cz/item/CS_URS_2023_02/890211811"/>
    <hyperlink ref="F116" r:id="rId11" display="https://podminky.urs.cz/item/CS_URS_2023_02/899103211"/>
    <hyperlink ref="F118" r:id="rId12" display="https://podminky.urs.cz/item/CS_URS_2023_02/112101101"/>
    <hyperlink ref="F120" r:id="rId13" display="https://podminky.urs.cz/item/CS_URS_2023_02/184806112"/>
    <hyperlink ref="F123" r:id="rId14" display="https://podminky.urs.cz/item/CS_URS_2023_02/112251221"/>
    <hyperlink ref="F125" r:id="rId15" display="https://podminky.urs.cz/item/CS_URS_2023_02/162201401"/>
    <hyperlink ref="F127" r:id="rId16" display="https://podminky.urs.cz/item/CS_URS_2023_02/162201411"/>
    <hyperlink ref="F129" r:id="rId17" display="https://podminky.urs.cz/item/CS_URS_2023_02/162201421"/>
    <hyperlink ref="F131" r:id="rId18" display="https://podminky.urs.cz/item/CS_URS_2023_02/997221551"/>
    <hyperlink ref="F133" r:id="rId19" display="https://podminky.urs.cz/item/CS_URS_2023_02/997221559"/>
    <hyperlink ref="F136" r:id="rId20" display="https://podminky.urs.cz/item/CS_URS_2023_02/997221861"/>
    <hyperlink ref="F138" r:id="rId21" display="https://podminky.urs.cz/item/CS_URS_2023_02/997221873"/>
    <hyperlink ref="F140" r:id="rId22" display="https://podminky.urs.cz/item/CS_URS_2023_02/997221875"/>
    <hyperlink ref="F143" r:id="rId23" display="https://podminky.urs.cz/item/CS_URS_2023_02/121151113"/>
    <hyperlink ref="F146" r:id="rId24" display="https://podminky.urs.cz/item/CS_URS_2023_02/122211101"/>
    <hyperlink ref="F148" r:id="rId25" display="https://podminky.urs.cz/item/CS_URS_2023_02/122251102"/>
    <hyperlink ref="F150" r:id="rId26" display="https://podminky.urs.cz/item/CS_URS_2023_02/132212131"/>
    <hyperlink ref="F153" r:id="rId27" display="https://podminky.urs.cz/item/CS_URS_2023_02/132254201"/>
    <hyperlink ref="F157" r:id="rId28" display="https://podminky.urs.cz/item/CS_URS_2023_02/133251101"/>
    <hyperlink ref="F160" r:id="rId29" display="https://podminky.urs.cz/item/CS_URS_2023_02/151101201"/>
    <hyperlink ref="F163" r:id="rId30" display="https://podminky.urs.cz/item/CS_URS_2023_02/151101211"/>
    <hyperlink ref="F165" r:id="rId31" display="https://podminky.urs.cz/item/CS_URS_2023_02/174151101"/>
    <hyperlink ref="F173" r:id="rId32" display="https://podminky.urs.cz/item/CS_URS_2023_02/175151101"/>
    <hyperlink ref="F177" r:id="rId33" display="https://podminky.urs.cz/item/CS_URS_2023_02/162751117"/>
    <hyperlink ref="F181" r:id="rId34" display="https://podminky.urs.cz/item/CS_URS_2023_02/171251201"/>
    <hyperlink ref="F183" r:id="rId35" display="https://podminky.urs.cz/item/CS_URS_2023_02/171201231"/>
    <hyperlink ref="F186" r:id="rId36" display="https://podminky.urs.cz/item/CS_URS_2023_02/181951112"/>
    <hyperlink ref="F189" r:id="rId37" display="https://podminky.urs.cz/item/CS_URS_2023_02/119001421"/>
    <hyperlink ref="F191" r:id="rId38" display="https://podminky.urs.cz/item/CS_URS_2023_02/043154000"/>
    <hyperlink ref="F194" r:id="rId39" display="https://podminky.urs.cz/item/CS_URS_2023_02/122211101"/>
    <hyperlink ref="F196" r:id="rId40" display="https://podminky.urs.cz/item/CS_URS_2023_02/122251104.1"/>
    <hyperlink ref="F198" r:id="rId41" display="https://podminky.urs.cz/item/CS_URS_2023_02/162751117"/>
    <hyperlink ref="F201" r:id="rId42" display="https://podminky.urs.cz/item/CS_URS_2023_02/171251201.1"/>
    <hyperlink ref="F203" r:id="rId43" display="https://podminky.urs.cz/item/CS_URS_2023_02/171201231"/>
    <hyperlink ref="F206" r:id="rId44" display="https://podminky.urs.cz/item/CS_URS_2023_02/564961315"/>
    <hyperlink ref="F210" r:id="rId45" display="https://podminky.urs.cz/item/CS_URS_2023_02/919726122.1"/>
    <hyperlink ref="F212" r:id="rId46" display="https://podminky.urs.cz/item/CS_URS_2023_02/043154000"/>
    <hyperlink ref="F215" r:id="rId47" display="https://podminky.urs.cz/item/CS_URS_2023_02/181411131"/>
    <hyperlink ref="F218" r:id="rId48" display="https://podminky.urs.cz/item/CS_URS_2023_02/182303111"/>
    <hyperlink ref="F221" r:id="rId49" display="https://podminky.urs.cz/item/CS_URS_2021_01/184802111"/>
    <hyperlink ref="F224" r:id="rId50" display="https://podminky.urs.cz/item/CS_URS_2023_02/564851111"/>
    <hyperlink ref="F227" r:id="rId51" display="https://podminky.urs.cz/item/CS_URS_2023_02/564871111"/>
    <hyperlink ref="F230" r:id="rId52" display="https://podminky.urs.cz/item/CS_URS_2023_02/564871113"/>
    <hyperlink ref="F232" r:id="rId53" display="https://podminky.urs.cz/item/CS_URS_2023_02/577134121"/>
    <hyperlink ref="F234" r:id="rId54" display="https://podminky.urs.cz/item/CS_URS_2023_02/573211107"/>
    <hyperlink ref="F236" r:id="rId55" display="https://podminky.urs.cz/item/CS_URS_2023_02/565155121"/>
    <hyperlink ref="F238" r:id="rId56" display="https://podminky.urs.cz/item/CS_URS_2023_02/573111112"/>
    <hyperlink ref="F240" r:id="rId57" display="https://podminky.urs.cz/item/CS_URS_2023_02/596211113"/>
    <hyperlink ref="F245" r:id="rId58" display="https://podminky.urs.cz/item/CS_URS_2023_02/596212211"/>
    <hyperlink ref="F250" r:id="rId59" display="https://podminky.urs.cz/item/CS_URS_2023_02/593532111"/>
    <hyperlink ref="F255" r:id="rId60" display="https://podminky.urs.cz/item/CS_URS_2023_02/919732221"/>
    <hyperlink ref="F257" r:id="rId61" display="https://podminky.urs.cz/item/CS_URS_2023_02/181951112"/>
    <hyperlink ref="F261" r:id="rId62" display="https://podminky.urs.cz/item/CS_URS_2023_02/043154000"/>
    <hyperlink ref="F264" r:id="rId63" display="https://podminky.urs.cz/item/CS_URS_2023_02/871315221"/>
    <hyperlink ref="F266" r:id="rId64" display="https://podminky.urs.cz/item/CS_URS_2023_02/877315211"/>
    <hyperlink ref="F270" r:id="rId65" display="https://podminky.urs.cz/item/CS_URS_2023_02/899204112"/>
    <hyperlink ref="F274" r:id="rId66" display="https://podminky.urs.cz/item/CS_URS_2023_02/452112132"/>
    <hyperlink ref="F277" r:id="rId67" display="https://podminky.urs.cz/item/CS_URS_2023_02/895941351"/>
    <hyperlink ref="F280" r:id="rId68" display="https://podminky.urs.cz/item/CS_URS_2023_02/895941361"/>
    <hyperlink ref="F283" r:id="rId69" display="https://podminky.urs.cz/item/CS_URS_2023_02/895941366"/>
    <hyperlink ref="F286" r:id="rId70" display="https://podminky.urs.cz/item/CS_URS_2023_02/895941343"/>
    <hyperlink ref="F289" r:id="rId71" display="https://podminky.urs.cz/item/CS_URS_2023_02/899620121"/>
    <hyperlink ref="F293" r:id="rId72" display="https://podminky.urs.cz/item/CS_URS_2023_02/916131213"/>
    <hyperlink ref="F299" r:id="rId73" display="https://podminky.urs.cz/item/CS_URS_2023_02/916231213"/>
    <hyperlink ref="F303" r:id="rId74" display="https://podminky.urs.cz/item/CS_URS_2023_02/935113112"/>
    <hyperlink ref="F311" r:id="rId75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Chodník podél místní komunikace ul. Bužkovská v Petřvaldu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650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91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28. 7. 2023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ROUND((SUM(BE85:BE181)),2)</f>
        <v>0</v>
      </c>
      <c r="G33" s="38"/>
      <c r="H33" s="38"/>
      <c r="I33" s="148">
        <v>0.21</v>
      </c>
      <c r="J33" s="147">
        <f>ROUND(((SUM(BE85:BE181))*I33),2)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ROUND((SUM(BF85:BF181)),2)</f>
        <v>0</v>
      </c>
      <c r="G34" s="38"/>
      <c r="H34" s="38"/>
      <c r="I34" s="148">
        <v>0.15</v>
      </c>
      <c r="J34" s="147">
        <f>ROUND(((SUM(BF85:BF181))*I34),2)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ROUND((SUM(BG85:BG181)),2)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ROUND((SUM(BH85:BH181)),2)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ROUND((SUM(BI85:BI181)),2)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Chodník podél místní komunikace ul. Bužkovská v Petřvaldu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301 - Dešťová kanalizace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Petřvald</v>
      </c>
      <c r="G52" s="40"/>
      <c r="H52" s="40"/>
      <c r="I52" s="32" t="s">
        <v>23</v>
      </c>
      <c r="J52" s="72" t="str">
        <f>IF(J12="","",J12)</f>
        <v>28. 7. 2023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Petřvald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100</v>
      </c>
      <c r="D57" s="162"/>
      <c r="E57" s="162"/>
      <c r="F57" s="162"/>
      <c r="G57" s="162"/>
      <c r="H57" s="162"/>
      <c r="I57" s="162"/>
      <c r="J57" s="163" t="s">
        <v>101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102</v>
      </c>
    </row>
    <row r="60" spans="1:31" s="9" customFormat="1" ht="24.95" customHeight="1">
      <c r="A60" s="9"/>
      <c r="B60" s="165"/>
      <c r="C60" s="166"/>
      <c r="D60" s="167" t="s">
        <v>103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104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1"/>
      <c r="C62" s="172"/>
      <c r="D62" s="173" t="s">
        <v>106</v>
      </c>
      <c r="E62" s="174"/>
      <c r="F62" s="174"/>
      <c r="G62" s="174"/>
      <c r="H62" s="174"/>
      <c r="I62" s="174"/>
      <c r="J62" s="175">
        <f>J88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1"/>
      <c r="C63" s="172"/>
      <c r="D63" s="173" t="s">
        <v>651</v>
      </c>
      <c r="E63" s="174"/>
      <c r="F63" s="174"/>
      <c r="G63" s="174"/>
      <c r="H63" s="174"/>
      <c r="I63" s="174"/>
      <c r="J63" s="175">
        <f>J116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1"/>
      <c r="C64" s="172"/>
      <c r="D64" s="173" t="s">
        <v>110</v>
      </c>
      <c r="E64" s="174"/>
      <c r="F64" s="174"/>
      <c r="G64" s="174"/>
      <c r="H64" s="174"/>
      <c r="I64" s="174"/>
      <c r="J64" s="175">
        <f>J167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112</v>
      </c>
      <c r="E65" s="174"/>
      <c r="F65" s="174"/>
      <c r="G65" s="174"/>
      <c r="H65" s="174"/>
      <c r="I65" s="174"/>
      <c r="J65" s="175">
        <f>J179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Chodník podél místní komunikace ul. Bužkovská v Petřvaldu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97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301 - Dešťová kanalizace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Petřvald</v>
      </c>
      <c r="G79" s="40"/>
      <c r="H79" s="40"/>
      <c r="I79" s="32" t="s">
        <v>23</v>
      </c>
      <c r="J79" s="72" t="str">
        <f>IF(J12="","",J12)</f>
        <v>28. 7. 2023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Petřvald</v>
      </c>
      <c r="G81" s="40"/>
      <c r="H81" s="40"/>
      <c r="I81" s="32" t="s">
        <v>33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31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>PROINK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114</v>
      </c>
      <c r="D84" s="180" t="s">
        <v>61</v>
      </c>
      <c r="E84" s="180" t="s">
        <v>57</v>
      </c>
      <c r="F84" s="180" t="s">
        <v>58</v>
      </c>
      <c r="G84" s="180" t="s">
        <v>115</v>
      </c>
      <c r="H84" s="180" t="s">
        <v>116</v>
      </c>
      <c r="I84" s="180" t="s">
        <v>117</v>
      </c>
      <c r="J84" s="180" t="s">
        <v>101</v>
      </c>
      <c r="K84" s="181" t="s">
        <v>118</v>
      </c>
      <c r="L84" s="182"/>
      <c r="M84" s="92" t="s">
        <v>19</v>
      </c>
      <c r="N84" s="93" t="s">
        <v>46</v>
      </c>
      <c r="O84" s="93" t="s">
        <v>119</v>
      </c>
      <c r="P84" s="93" t="s">
        <v>120</v>
      </c>
      <c r="Q84" s="93" t="s">
        <v>121</v>
      </c>
      <c r="R84" s="93" t="s">
        <v>122</v>
      </c>
      <c r="S84" s="93" t="s">
        <v>123</v>
      </c>
      <c r="T84" s="94" t="s">
        <v>124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125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608.8249087017</v>
      </c>
      <c r="S85" s="96"/>
      <c r="T85" s="186">
        <f>T86</f>
        <v>0.688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75</v>
      </c>
      <c r="AU85" s="17" t="s">
        <v>102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75</v>
      </c>
      <c r="E86" s="191" t="s">
        <v>126</v>
      </c>
      <c r="F86" s="191" t="s">
        <v>127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P87+P179</f>
        <v>0</v>
      </c>
      <c r="Q86" s="196"/>
      <c r="R86" s="197">
        <f>R87+R179</f>
        <v>608.8249087017</v>
      </c>
      <c r="S86" s="196"/>
      <c r="T86" s="198">
        <f>T87+T179</f>
        <v>0.688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84</v>
      </c>
      <c r="AT86" s="200" t="s">
        <v>75</v>
      </c>
      <c r="AU86" s="200" t="s">
        <v>76</v>
      </c>
      <c r="AY86" s="199" t="s">
        <v>128</v>
      </c>
      <c r="BK86" s="201">
        <f>BK87+BK179</f>
        <v>0</v>
      </c>
    </row>
    <row r="87" spans="1:63" s="12" customFormat="1" ht="22.8" customHeight="1">
      <c r="A87" s="12"/>
      <c r="B87" s="188"/>
      <c r="C87" s="189"/>
      <c r="D87" s="190" t="s">
        <v>75</v>
      </c>
      <c r="E87" s="202" t="s">
        <v>84</v>
      </c>
      <c r="F87" s="202" t="s">
        <v>129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P88+P116+P167</f>
        <v>0</v>
      </c>
      <c r="Q87" s="196"/>
      <c r="R87" s="197">
        <f>R88+R116+R167</f>
        <v>608.8249087017</v>
      </c>
      <c r="S87" s="196"/>
      <c r="T87" s="198">
        <f>T88+T116+T167</f>
        <v>0.688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84</v>
      </c>
      <c r="AT87" s="200" t="s">
        <v>75</v>
      </c>
      <c r="AU87" s="200" t="s">
        <v>84</v>
      </c>
      <c r="AY87" s="199" t="s">
        <v>128</v>
      </c>
      <c r="BK87" s="201">
        <f>BK88+BK116+BK167</f>
        <v>0</v>
      </c>
    </row>
    <row r="88" spans="1:63" s="12" customFormat="1" ht="20.85" customHeight="1">
      <c r="A88" s="12"/>
      <c r="B88" s="188"/>
      <c r="C88" s="189"/>
      <c r="D88" s="190" t="s">
        <v>75</v>
      </c>
      <c r="E88" s="202" t="s">
        <v>199</v>
      </c>
      <c r="F88" s="202" t="s">
        <v>251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SUM(P89:P115)</f>
        <v>0</v>
      </c>
      <c r="Q88" s="196"/>
      <c r="R88" s="197">
        <f>SUM(R89:R115)</f>
        <v>590.6083532719999</v>
      </c>
      <c r="S88" s="196"/>
      <c r="T88" s="198">
        <f>SUM(T89:T115)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84</v>
      </c>
      <c r="AT88" s="200" t="s">
        <v>75</v>
      </c>
      <c r="AU88" s="200" t="s">
        <v>87</v>
      </c>
      <c r="AY88" s="199" t="s">
        <v>128</v>
      </c>
      <c r="BK88" s="201">
        <f>SUM(BK89:BK115)</f>
        <v>0</v>
      </c>
    </row>
    <row r="89" spans="1:65" s="2" customFormat="1" ht="24.15" customHeight="1">
      <c r="A89" s="38"/>
      <c r="B89" s="39"/>
      <c r="C89" s="204" t="s">
        <v>84</v>
      </c>
      <c r="D89" s="204" t="s">
        <v>132</v>
      </c>
      <c r="E89" s="205" t="s">
        <v>652</v>
      </c>
      <c r="F89" s="206" t="s">
        <v>653</v>
      </c>
      <c r="G89" s="207" t="s">
        <v>187</v>
      </c>
      <c r="H89" s="208">
        <v>357.3</v>
      </c>
      <c r="I89" s="209"/>
      <c r="J89" s="210">
        <f>ROUND(I89*H89,2)</f>
        <v>0</v>
      </c>
      <c r="K89" s="206" t="s">
        <v>136</v>
      </c>
      <c r="L89" s="44"/>
      <c r="M89" s="211" t="s">
        <v>19</v>
      </c>
      <c r="N89" s="212" t="s">
        <v>47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137</v>
      </c>
      <c r="AT89" s="215" t="s">
        <v>132</v>
      </c>
      <c r="AU89" s="215" t="s">
        <v>138</v>
      </c>
      <c r="AY89" s="17" t="s">
        <v>128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84</v>
      </c>
      <c r="BK89" s="216">
        <f>ROUND(I89*H89,2)</f>
        <v>0</v>
      </c>
      <c r="BL89" s="17" t="s">
        <v>137</v>
      </c>
      <c r="BM89" s="215" t="s">
        <v>654</v>
      </c>
    </row>
    <row r="90" spans="1:47" s="2" customFormat="1" ht="12">
      <c r="A90" s="38"/>
      <c r="B90" s="39"/>
      <c r="C90" s="40"/>
      <c r="D90" s="217" t="s">
        <v>140</v>
      </c>
      <c r="E90" s="40"/>
      <c r="F90" s="218" t="s">
        <v>655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140</v>
      </c>
      <c r="AU90" s="17" t="s">
        <v>138</v>
      </c>
    </row>
    <row r="91" spans="1:51" s="13" customFormat="1" ht="12">
      <c r="A91" s="13"/>
      <c r="B91" s="222"/>
      <c r="C91" s="223"/>
      <c r="D91" s="224" t="s">
        <v>147</v>
      </c>
      <c r="E91" s="225" t="s">
        <v>19</v>
      </c>
      <c r="F91" s="226" t="s">
        <v>656</v>
      </c>
      <c r="G91" s="223"/>
      <c r="H91" s="227">
        <v>357.3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147</v>
      </c>
      <c r="AU91" s="233" t="s">
        <v>138</v>
      </c>
      <c r="AV91" s="13" t="s">
        <v>87</v>
      </c>
      <c r="AW91" s="13" t="s">
        <v>35</v>
      </c>
      <c r="AX91" s="13" t="s">
        <v>84</v>
      </c>
      <c r="AY91" s="233" t="s">
        <v>128</v>
      </c>
    </row>
    <row r="92" spans="1:65" s="2" customFormat="1" ht="24.15" customHeight="1">
      <c r="A92" s="38"/>
      <c r="B92" s="39"/>
      <c r="C92" s="204" t="s">
        <v>87</v>
      </c>
      <c r="D92" s="204" t="s">
        <v>132</v>
      </c>
      <c r="E92" s="205" t="s">
        <v>657</v>
      </c>
      <c r="F92" s="206" t="s">
        <v>658</v>
      </c>
      <c r="G92" s="207" t="s">
        <v>144</v>
      </c>
      <c r="H92" s="208">
        <v>714.6</v>
      </c>
      <c r="I92" s="209"/>
      <c r="J92" s="210">
        <f>ROUND(I92*H92,2)</f>
        <v>0</v>
      </c>
      <c r="K92" s="206" t="s">
        <v>136</v>
      </c>
      <c r="L92" s="44"/>
      <c r="M92" s="211" t="s">
        <v>19</v>
      </c>
      <c r="N92" s="212" t="s">
        <v>47</v>
      </c>
      <c r="O92" s="84"/>
      <c r="P92" s="213">
        <f>O92*H92</f>
        <v>0</v>
      </c>
      <c r="Q92" s="213">
        <v>0.00085132</v>
      </c>
      <c r="R92" s="213">
        <f>Q92*H92</f>
        <v>0.608353272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137</v>
      </c>
      <c r="AT92" s="215" t="s">
        <v>132</v>
      </c>
      <c r="AU92" s="215" t="s">
        <v>138</v>
      </c>
      <c r="AY92" s="17" t="s">
        <v>128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84</v>
      </c>
      <c r="BK92" s="216">
        <f>ROUND(I92*H92,2)</f>
        <v>0</v>
      </c>
      <c r="BL92" s="17" t="s">
        <v>137</v>
      </c>
      <c r="BM92" s="215" t="s">
        <v>659</v>
      </c>
    </row>
    <row r="93" spans="1:47" s="2" customFormat="1" ht="12">
      <c r="A93" s="38"/>
      <c r="B93" s="39"/>
      <c r="C93" s="40"/>
      <c r="D93" s="217" t="s">
        <v>140</v>
      </c>
      <c r="E93" s="40"/>
      <c r="F93" s="218" t="s">
        <v>660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140</v>
      </c>
      <c r="AU93" s="17" t="s">
        <v>138</v>
      </c>
    </row>
    <row r="94" spans="1:51" s="13" customFormat="1" ht="12">
      <c r="A94" s="13"/>
      <c r="B94" s="222"/>
      <c r="C94" s="223"/>
      <c r="D94" s="224" t="s">
        <v>147</v>
      </c>
      <c r="E94" s="225" t="s">
        <v>19</v>
      </c>
      <c r="F94" s="226" t="s">
        <v>661</v>
      </c>
      <c r="G94" s="223"/>
      <c r="H94" s="227">
        <v>714.6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147</v>
      </c>
      <c r="AU94" s="233" t="s">
        <v>138</v>
      </c>
      <c r="AV94" s="13" t="s">
        <v>87</v>
      </c>
      <c r="AW94" s="13" t="s">
        <v>35</v>
      </c>
      <c r="AX94" s="13" t="s">
        <v>84</v>
      </c>
      <c r="AY94" s="233" t="s">
        <v>128</v>
      </c>
    </row>
    <row r="95" spans="1:65" s="2" customFormat="1" ht="24.15" customHeight="1">
      <c r="A95" s="38"/>
      <c r="B95" s="39"/>
      <c r="C95" s="204" t="s">
        <v>138</v>
      </c>
      <c r="D95" s="204" t="s">
        <v>132</v>
      </c>
      <c r="E95" s="205" t="s">
        <v>662</v>
      </c>
      <c r="F95" s="206" t="s">
        <v>663</v>
      </c>
      <c r="G95" s="207" t="s">
        <v>144</v>
      </c>
      <c r="H95" s="208">
        <v>714.6</v>
      </c>
      <c r="I95" s="209"/>
      <c r="J95" s="210">
        <f>ROUND(I95*H95,2)</f>
        <v>0</v>
      </c>
      <c r="K95" s="206" t="s">
        <v>136</v>
      </c>
      <c r="L95" s="44"/>
      <c r="M95" s="211" t="s">
        <v>19</v>
      </c>
      <c r="N95" s="212" t="s">
        <v>47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137</v>
      </c>
      <c r="AT95" s="215" t="s">
        <v>132</v>
      </c>
      <c r="AU95" s="215" t="s">
        <v>138</v>
      </c>
      <c r="AY95" s="17" t="s">
        <v>128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84</v>
      </c>
      <c r="BK95" s="216">
        <f>ROUND(I95*H95,2)</f>
        <v>0</v>
      </c>
      <c r="BL95" s="17" t="s">
        <v>137</v>
      </c>
      <c r="BM95" s="215" t="s">
        <v>664</v>
      </c>
    </row>
    <row r="96" spans="1:47" s="2" customFormat="1" ht="12">
      <c r="A96" s="38"/>
      <c r="B96" s="39"/>
      <c r="C96" s="40"/>
      <c r="D96" s="217" t="s">
        <v>140</v>
      </c>
      <c r="E96" s="40"/>
      <c r="F96" s="218" t="s">
        <v>665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140</v>
      </c>
      <c r="AU96" s="17" t="s">
        <v>138</v>
      </c>
    </row>
    <row r="97" spans="1:65" s="2" customFormat="1" ht="16.5" customHeight="1">
      <c r="A97" s="38"/>
      <c r="B97" s="39"/>
      <c r="C97" s="204" t="s">
        <v>137</v>
      </c>
      <c r="D97" s="204" t="s">
        <v>132</v>
      </c>
      <c r="E97" s="205" t="s">
        <v>666</v>
      </c>
      <c r="F97" s="206" t="s">
        <v>667</v>
      </c>
      <c r="G97" s="207" t="s">
        <v>187</v>
      </c>
      <c r="H97" s="208">
        <v>6</v>
      </c>
      <c r="I97" s="209"/>
      <c r="J97" s="210">
        <f>ROUND(I97*H97,2)</f>
        <v>0</v>
      </c>
      <c r="K97" s="206" t="s">
        <v>136</v>
      </c>
      <c r="L97" s="44"/>
      <c r="M97" s="211" t="s">
        <v>19</v>
      </c>
      <c r="N97" s="212" t="s">
        <v>47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137</v>
      </c>
      <c r="AT97" s="215" t="s">
        <v>132</v>
      </c>
      <c r="AU97" s="215" t="s">
        <v>138</v>
      </c>
      <c r="AY97" s="17" t="s">
        <v>128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84</v>
      </c>
      <c r="BK97" s="216">
        <f>ROUND(I97*H97,2)</f>
        <v>0</v>
      </c>
      <c r="BL97" s="17" t="s">
        <v>137</v>
      </c>
      <c r="BM97" s="215" t="s">
        <v>668</v>
      </c>
    </row>
    <row r="98" spans="1:47" s="2" customFormat="1" ht="12">
      <c r="A98" s="38"/>
      <c r="B98" s="39"/>
      <c r="C98" s="40"/>
      <c r="D98" s="217" t="s">
        <v>140</v>
      </c>
      <c r="E98" s="40"/>
      <c r="F98" s="218" t="s">
        <v>669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140</v>
      </c>
      <c r="AU98" s="17" t="s">
        <v>138</v>
      </c>
    </row>
    <row r="99" spans="1:65" s="2" customFormat="1" ht="24.15" customHeight="1">
      <c r="A99" s="38"/>
      <c r="B99" s="39"/>
      <c r="C99" s="204" t="s">
        <v>158</v>
      </c>
      <c r="D99" s="204" t="s">
        <v>132</v>
      </c>
      <c r="E99" s="205" t="s">
        <v>299</v>
      </c>
      <c r="F99" s="206" t="s">
        <v>300</v>
      </c>
      <c r="G99" s="207" t="s">
        <v>187</v>
      </c>
      <c r="H99" s="208">
        <v>267.975</v>
      </c>
      <c r="I99" s="209"/>
      <c r="J99" s="210">
        <f>ROUND(I99*H99,2)</f>
        <v>0</v>
      </c>
      <c r="K99" s="206" t="s">
        <v>136</v>
      </c>
      <c r="L99" s="44"/>
      <c r="M99" s="211" t="s">
        <v>19</v>
      </c>
      <c r="N99" s="212" t="s">
        <v>47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137</v>
      </c>
      <c r="AT99" s="215" t="s">
        <v>132</v>
      </c>
      <c r="AU99" s="215" t="s">
        <v>138</v>
      </c>
      <c r="AY99" s="17" t="s">
        <v>128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84</v>
      </c>
      <c r="BK99" s="216">
        <f>ROUND(I99*H99,2)</f>
        <v>0</v>
      </c>
      <c r="BL99" s="17" t="s">
        <v>137</v>
      </c>
      <c r="BM99" s="215" t="s">
        <v>670</v>
      </c>
    </row>
    <row r="100" spans="1:47" s="2" customFormat="1" ht="12">
      <c r="A100" s="38"/>
      <c r="B100" s="39"/>
      <c r="C100" s="40"/>
      <c r="D100" s="217" t="s">
        <v>140</v>
      </c>
      <c r="E100" s="40"/>
      <c r="F100" s="218" t="s">
        <v>302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140</v>
      </c>
      <c r="AU100" s="17" t="s">
        <v>138</v>
      </c>
    </row>
    <row r="101" spans="1:51" s="13" customFormat="1" ht="12">
      <c r="A101" s="13"/>
      <c r="B101" s="222"/>
      <c r="C101" s="223"/>
      <c r="D101" s="224" t="s">
        <v>147</v>
      </c>
      <c r="E101" s="225" t="s">
        <v>19</v>
      </c>
      <c r="F101" s="226" t="s">
        <v>671</v>
      </c>
      <c r="G101" s="223"/>
      <c r="H101" s="227">
        <v>267.975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147</v>
      </c>
      <c r="AU101" s="233" t="s">
        <v>138</v>
      </c>
      <c r="AV101" s="13" t="s">
        <v>87</v>
      </c>
      <c r="AW101" s="13" t="s">
        <v>35</v>
      </c>
      <c r="AX101" s="13" t="s">
        <v>84</v>
      </c>
      <c r="AY101" s="233" t="s">
        <v>128</v>
      </c>
    </row>
    <row r="102" spans="1:65" s="2" customFormat="1" ht="16.5" customHeight="1">
      <c r="A102" s="38"/>
      <c r="B102" s="39"/>
      <c r="C102" s="246" t="s">
        <v>163</v>
      </c>
      <c r="D102" s="246" t="s">
        <v>307</v>
      </c>
      <c r="E102" s="247" t="s">
        <v>308</v>
      </c>
      <c r="F102" s="248" t="s">
        <v>309</v>
      </c>
      <c r="G102" s="249" t="s">
        <v>228</v>
      </c>
      <c r="H102" s="250">
        <v>429</v>
      </c>
      <c r="I102" s="251"/>
      <c r="J102" s="252">
        <f>ROUND(I102*H102,2)</f>
        <v>0</v>
      </c>
      <c r="K102" s="248" t="s">
        <v>136</v>
      </c>
      <c r="L102" s="253"/>
      <c r="M102" s="254" t="s">
        <v>19</v>
      </c>
      <c r="N102" s="255" t="s">
        <v>47</v>
      </c>
      <c r="O102" s="84"/>
      <c r="P102" s="213">
        <f>O102*H102</f>
        <v>0</v>
      </c>
      <c r="Q102" s="213">
        <v>1</v>
      </c>
      <c r="R102" s="213">
        <f>Q102*H102</f>
        <v>429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174</v>
      </c>
      <c r="AT102" s="215" t="s">
        <v>307</v>
      </c>
      <c r="AU102" s="215" t="s">
        <v>138</v>
      </c>
      <c r="AY102" s="17" t="s">
        <v>128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84</v>
      </c>
      <c r="BK102" s="216">
        <f>ROUND(I102*H102,2)</f>
        <v>0</v>
      </c>
      <c r="BL102" s="17" t="s">
        <v>137</v>
      </c>
      <c r="BM102" s="215" t="s">
        <v>672</v>
      </c>
    </row>
    <row r="103" spans="1:47" s="2" customFormat="1" ht="12">
      <c r="A103" s="38"/>
      <c r="B103" s="39"/>
      <c r="C103" s="40"/>
      <c r="D103" s="224" t="s">
        <v>204</v>
      </c>
      <c r="E103" s="40"/>
      <c r="F103" s="234" t="s">
        <v>279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204</v>
      </c>
      <c r="AU103" s="17" t="s">
        <v>138</v>
      </c>
    </row>
    <row r="104" spans="1:65" s="2" customFormat="1" ht="37.8" customHeight="1">
      <c r="A104" s="38"/>
      <c r="B104" s="39"/>
      <c r="C104" s="204" t="s">
        <v>169</v>
      </c>
      <c r="D104" s="204" t="s">
        <v>132</v>
      </c>
      <c r="E104" s="205" t="s">
        <v>316</v>
      </c>
      <c r="F104" s="206" t="s">
        <v>317</v>
      </c>
      <c r="G104" s="207" t="s">
        <v>187</v>
      </c>
      <c r="H104" s="208">
        <v>89.325</v>
      </c>
      <c r="I104" s="209"/>
      <c r="J104" s="210">
        <f>ROUND(I104*H104,2)</f>
        <v>0</v>
      </c>
      <c r="K104" s="206" t="s">
        <v>136</v>
      </c>
      <c r="L104" s="44"/>
      <c r="M104" s="211" t="s">
        <v>19</v>
      </c>
      <c r="N104" s="212" t="s">
        <v>47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137</v>
      </c>
      <c r="AT104" s="215" t="s">
        <v>132</v>
      </c>
      <c r="AU104" s="215" t="s">
        <v>138</v>
      </c>
      <c r="AY104" s="17" t="s">
        <v>128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84</v>
      </c>
      <c r="BK104" s="216">
        <f>ROUND(I104*H104,2)</f>
        <v>0</v>
      </c>
      <c r="BL104" s="17" t="s">
        <v>137</v>
      </c>
      <c r="BM104" s="215" t="s">
        <v>673</v>
      </c>
    </row>
    <row r="105" spans="1:47" s="2" customFormat="1" ht="12">
      <c r="A105" s="38"/>
      <c r="B105" s="39"/>
      <c r="C105" s="40"/>
      <c r="D105" s="217" t="s">
        <v>140</v>
      </c>
      <c r="E105" s="40"/>
      <c r="F105" s="218" t="s">
        <v>319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140</v>
      </c>
      <c r="AU105" s="17" t="s">
        <v>138</v>
      </c>
    </row>
    <row r="106" spans="1:51" s="13" customFormat="1" ht="12">
      <c r="A106" s="13"/>
      <c r="B106" s="222"/>
      <c r="C106" s="223"/>
      <c r="D106" s="224" t="s">
        <v>147</v>
      </c>
      <c r="E106" s="225" t="s">
        <v>19</v>
      </c>
      <c r="F106" s="226" t="s">
        <v>674</v>
      </c>
      <c r="G106" s="223"/>
      <c r="H106" s="227">
        <v>89.325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147</v>
      </c>
      <c r="AU106" s="233" t="s">
        <v>138</v>
      </c>
      <c r="AV106" s="13" t="s">
        <v>87</v>
      </c>
      <c r="AW106" s="13" t="s">
        <v>35</v>
      </c>
      <c r="AX106" s="13" t="s">
        <v>84</v>
      </c>
      <c r="AY106" s="233" t="s">
        <v>128</v>
      </c>
    </row>
    <row r="107" spans="1:65" s="2" customFormat="1" ht="16.5" customHeight="1">
      <c r="A107" s="38"/>
      <c r="B107" s="39"/>
      <c r="C107" s="246" t="s">
        <v>174</v>
      </c>
      <c r="D107" s="246" t="s">
        <v>307</v>
      </c>
      <c r="E107" s="247" t="s">
        <v>321</v>
      </c>
      <c r="F107" s="248" t="s">
        <v>322</v>
      </c>
      <c r="G107" s="249" t="s">
        <v>228</v>
      </c>
      <c r="H107" s="250">
        <v>161</v>
      </c>
      <c r="I107" s="251"/>
      <c r="J107" s="252">
        <f>ROUND(I107*H107,2)</f>
        <v>0</v>
      </c>
      <c r="K107" s="248" t="s">
        <v>136</v>
      </c>
      <c r="L107" s="253"/>
      <c r="M107" s="254" t="s">
        <v>19</v>
      </c>
      <c r="N107" s="255" t="s">
        <v>47</v>
      </c>
      <c r="O107" s="84"/>
      <c r="P107" s="213">
        <f>O107*H107</f>
        <v>0</v>
      </c>
      <c r="Q107" s="213">
        <v>1</v>
      </c>
      <c r="R107" s="213">
        <f>Q107*H107</f>
        <v>161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174</v>
      </c>
      <c r="AT107" s="215" t="s">
        <v>307</v>
      </c>
      <c r="AU107" s="215" t="s">
        <v>138</v>
      </c>
      <c r="AY107" s="17" t="s">
        <v>128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84</v>
      </c>
      <c r="BK107" s="216">
        <f>ROUND(I107*H107,2)</f>
        <v>0</v>
      </c>
      <c r="BL107" s="17" t="s">
        <v>137</v>
      </c>
      <c r="BM107" s="215" t="s">
        <v>675</v>
      </c>
    </row>
    <row r="108" spans="1:65" s="2" customFormat="1" ht="37.8" customHeight="1">
      <c r="A108" s="38"/>
      <c r="B108" s="39"/>
      <c r="C108" s="204" t="s">
        <v>179</v>
      </c>
      <c r="D108" s="204" t="s">
        <v>132</v>
      </c>
      <c r="E108" s="205" t="s">
        <v>325</v>
      </c>
      <c r="F108" s="206" t="s">
        <v>326</v>
      </c>
      <c r="G108" s="207" t="s">
        <v>187</v>
      </c>
      <c r="H108" s="208">
        <v>363.3</v>
      </c>
      <c r="I108" s="209"/>
      <c r="J108" s="210">
        <f>ROUND(I108*H108,2)</f>
        <v>0</v>
      </c>
      <c r="K108" s="206" t="s">
        <v>136</v>
      </c>
      <c r="L108" s="44"/>
      <c r="M108" s="211" t="s">
        <v>19</v>
      </c>
      <c r="N108" s="212" t="s">
        <v>47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137</v>
      </c>
      <c r="AT108" s="215" t="s">
        <v>132</v>
      </c>
      <c r="AU108" s="215" t="s">
        <v>138</v>
      </c>
      <c r="AY108" s="17" t="s">
        <v>128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84</v>
      </c>
      <c r="BK108" s="216">
        <f>ROUND(I108*H108,2)</f>
        <v>0</v>
      </c>
      <c r="BL108" s="17" t="s">
        <v>137</v>
      </c>
      <c r="BM108" s="215" t="s">
        <v>676</v>
      </c>
    </row>
    <row r="109" spans="1:47" s="2" customFormat="1" ht="12">
      <c r="A109" s="38"/>
      <c r="B109" s="39"/>
      <c r="C109" s="40"/>
      <c r="D109" s="217" t="s">
        <v>140</v>
      </c>
      <c r="E109" s="40"/>
      <c r="F109" s="218" t="s">
        <v>328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140</v>
      </c>
      <c r="AU109" s="17" t="s">
        <v>138</v>
      </c>
    </row>
    <row r="110" spans="1:51" s="13" customFormat="1" ht="12">
      <c r="A110" s="13"/>
      <c r="B110" s="222"/>
      <c r="C110" s="223"/>
      <c r="D110" s="224" t="s">
        <v>147</v>
      </c>
      <c r="E110" s="225" t="s">
        <v>19</v>
      </c>
      <c r="F110" s="226" t="s">
        <v>677</v>
      </c>
      <c r="G110" s="223"/>
      <c r="H110" s="227">
        <v>363.3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147</v>
      </c>
      <c r="AU110" s="233" t="s">
        <v>138</v>
      </c>
      <c r="AV110" s="13" t="s">
        <v>87</v>
      </c>
      <c r="AW110" s="13" t="s">
        <v>35</v>
      </c>
      <c r="AX110" s="13" t="s">
        <v>84</v>
      </c>
      <c r="AY110" s="233" t="s">
        <v>128</v>
      </c>
    </row>
    <row r="111" spans="1:65" s="2" customFormat="1" ht="24.15" customHeight="1">
      <c r="A111" s="38"/>
      <c r="B111" s="39"/>
      <c r="C111" s="204" t="s">
        <v>184</v>
      </c>
      <c r="D111" s="204" t="s">
        <v>132</v>
      </c>
      <c r="E111" s="205" t="s">
        <v>332</v>
      </c>
      <c r="F111" s="206" t="s">
        <v>333</v>
      </c>
      <c r="G111" s="207" t="s">
        <v>187</v>
      </c>
      <c r="H111" s="208">
        <v>363.3</v>
      </c>
      <c r="I111" s="209"/>
      <c r="J111" s="210">
        <f>ROUND(I111*H111,2)</f>
        <v>0</v>
      </c>
      <c r="K111" s="206" t="s">
        <v>136</v>
      </c>
      <c r="L111" s="44"/>
      <c r="M111" s="211" t="s">
        <v>19</v>
      </c>
      <c r="N111" s="212" t="s">
        <v>47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137</v>
      </c>
      <c r="AT111" s="215" t="s">
        <v>132</v>
      </c>
      <c r="AU111" s="215" t="s">
        <v>138</v>
      </c>
      <c r="AY111" s="17" t="s">
        <v>128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84</v>
      </c>
      <c r="BK111" s="216">
        <f>ROUND(I111*H111,2)</f>
        <v>0</v>
      </c>
      <c r="BL111" s="17" t="s">
        <v>137</v>
      </c>
      <c r="BM111" s="215" t="s">
        <v>678</v>
      </c>
    </row>
    <row r="112" spans="1:47" s="2" customFormat="1" ht="12">
      <c r="A112" s="38"/>
      <c r="B112" s="39"/>
      <c r="C112" s="40"/>
      <c r="D112" s="217" t="s">
        <v>140</v>
      </c>
      <c r="E112" s="40"/>
      <c r="F112" s="218" t="s">
        <v>335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138</v>
      </c>
    </row>
    <row r="113" spans="1:65" s="2" customFormat="1" ht="24.15" customHeight="1">
      <c r="A113" s="38"/>
      <c r="B113" s="39"/>
      <c r="C113" s="204" t="s">
        <v>130</v>
      </c>
      <c r="D113" s="204" t="s">
        <v>132</v>
      </c>
      <c r="E113" s="205" t="s">
        <v>337</v>
      </c>
      <c r="F113" s="206" t="s">
        <v>243</v>
      </c>
      <c r="G113" s="207" t="s">
        <v>228</v>
      </c>
      <c r="H113" s="208">
        <v>581.28</v>
      </c>
      <c r="I113" s="209"/>
      <c r="J113" s="210">
        <f>ROUND(I113*H113,2)</f>
        <v>0</v>
      </c>
      <c r="K113" s="206" t="s">
        <v>136</v>
      </c>
      <c r="L113" s="44"/>
      <c r="M113" s="211" t="s">
        <v>19</v>
      </c>
      <c r="N113" s="212" t="s">
        <v>47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137</v>
      </c>
      <c r="AT113" s="215" t="s">
        <v>132</v>
      </c>
      <c r="AU113" s="215" t="s">
        <v>138</v>
      </c>
      <c r="AY113" s="17" t="s">
        <v>128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84</v>
      </c>
      <c r="BK113" s="216">
        <f>ROUND(I113*H113,2)</f>
        <v>0</v>
      </c>
      <c r="BL113" s="17" t="s">
        <v>137</v>
      </c>
      <c r="BM113" s="215" t="s">
        <v>679</v>
      </c>
    </row>
    <row r="114" spans="1:47" s="2" customFormat="1" ht="12">
      <c r="A114" s="38"/>
      <c r="B114" s="39"/>
      <c r="C114" s="40"/>
      <c r="D114" s="217" t="s">
        <v>140</v>
      </c>
      <c r="E114" s="40"/>
      <c r="F114" s="218" t="s">
        <v>339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138</v>
      </c>
    </row>
    <row r="115" spans="1:51" s="13" customFormat="1" ht="12">
      <c r="A115" s="13"/>
      <c r="B115" s="222"/>
      <c r="C115" s="223"/>
      <c r="D115" s="224" t="s">
        <v>147</v>
      </c>
      <c r="E115" s="225" t="s">
        <v>19</v>
      </c>
      <c r="F115" s="226" t="s">
        <v>680</v>
      </c>
      <c r="G115" s="223"/>
      <c r="H115" s="227">
        <v>581.28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147</v>
      </c>
      <c r="AU115" s="233" t="s">
        <v>138</v>
      </c>
      <c r="AV115" s="13" t="s">
        <v>87</v>
      </c>
      <c r="AW115" s="13" t="s">
        <v>35</v>
      </c>
      <c r="AX115" s="13" t="s">
        <v>84</v>
      </c>
      <c r="AY115" s="233" t="s">
        <v>128</v>
      </c>
    </row>
    <row r="116" spans="1:63" s="12" customFormat="1" ht="20.85" customHeight="1">
      <c r="A116" s="12"/>
      <c r="B116" s="188"/>
      <c r="C116" s="189"/>
      <c r="D116" s="190" t="s">
        <v>75</v>
      </c>
      <c r="E116" s="202" t="s">
        <v>174</v>
      </c>
      <c r="F116" s="202" t="s">
        <v>681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SUM(P117:P166)</f>
        <v>0</v>
      </c>
      <c r="Q116" s="196"/>
      <c r="R116" s="197">
        <f>SUM(R117:R166)</f>
        <v>3.0854514297</v>
      </c>
      <c r="S116" s="196"/>
      <c r="T116" s="198">
        <f>SUM(T117:T166)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84</v>
      </c>
      <c r="AT116" s="200" t="s">
        <v>75</v>
      </c>
      <c r="AU116" s="200" t="s">
        <v>87</v>
      </c>
      <c r="AY116" s="199" t="s">
        <v>128</v>
      </c>
      <c r="BK116" s="201">
        <f>SUM(BK117:BK166)</f>
        <v>0</v>
      </c>
    </row>
    <row r="117" spans="1:65" s="2" customFormat="1" ht="24.15" customHeight="1">
      <c r="A117" s="38"/>
      <c r="B117" s="39"/>
      <c r="C117" s="204" t="s">
        <v>194</v>
      </c>
      <c r="D117" s="204" t="s">
        <v>132</v>
      </c>
      <c r="E117" s="205" t="s">
        <v>682</v>
      </c>
      <c r="F117" s="206" t="s">
        <v>683</v>
      </c>
      <c r="G117" s="207" t="s">
        <v>135</v>
      </c>
      <c r="H117" s="208">
        <v>80.95</v>
      </c>
      <c r="I117" s="209"/>
      <c r="J117" s="210">
        <f>ROUND(I117*H117,2)</f>
        <v>0</v>
      </c>
      <c r="K117" s="206" t="s">
        <v>136</v>
      </c>
      <c r="L117" s="44"/>
      <c r="M117" s="211" t="s">
        <v>19</v>
      </c>
      <c r="N117" s="212" t="s">
        <v>47</v>
      </c>
      <c r="O117" s="84"/>
      <c r="P117" s="213">
        <f>O117*H117</f>
        <v>0</v>
      </c>
      <c r="Q117" s="213">
        <v>0.0044008</v>
      </c>
      <c r="R117" s="213">
        <f>Q117*H117</f>
        <v>0.35624476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137</v>
      </c>
      <c r="AT117" s="215" t="s">
        <v>132</v>
      </c>
      <c r="AU117" s="215" t="s">
        <v>138</v>
      </c>
      <c r="AY117" s="17" t="s">
        <v>128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84</v>
      </c>
      <c r="BK117" s="216">
        <f>ROUND(I117*H117,2)</f>
        <v>0</v>
      </c>
      <c r="BL117" s="17" t="s">
        <v>137</v>
      </c>
      <c r="BM117" s="215" t="s">
        <v>684</v>
      </c>
    </row>
    <row r="118" spans="1:47" s="2" customFormat="1" ht="12">
      <c r="A118" s="38"/>
      <c r="B118" s="39"/>
      <c r="C118" s="40"/>
      <c r="D118" s="217" t="s">
        <v>140</v>
      </c>
      <c r="E118" s="40"/>
      <c r="F118" s="218" t="s">
        <v>685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140</v>
      </c>
      <c r="AU118" s="17" t="s">
        <v>138</v>
      </c>
    </row>
    <row r="119" spans="1:51" s="13" customFormat="1" ht="12">
      <c r="A119" s="13"/>
      <c r="B119" s="222"/>
      <c r="C119" s="223"/>
      <c r="D119" s="224" t="s">
        <v>147</v>
      </c>
      <c r="E119" s="225" t="s">
        <v>19</v>
      </c>
      <c r="F119" s="226" t="s">
        <v>686</v>
      </c>
      <c r="G119" s="223"/>
      <c r="H119" s="227">
        <v>80.95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147</v>
      </c>
      <c r="AU119" s="233" t="s">
        <v>138</v>
      </c>
      <c r="AV119" s="13" t="s">
        <v>87</v>
      </c>
      <c r="AW119" s="13" t="s">
        <v>35</v>
      </c>
      <c r="AX119" s="13" t="s">
        <v>84</v>
      </c>
      <c r="AY119" s="233" t="s">
        <v>128</v>
      </c>
    </row>
    <row r="120" spans="1:65" s="2" customFormat="1" ht="24.15" customHeight="1">
      <c r="A120" s="38"/>
      <c r="B120" s="39"/>
      <c r="C120" s="204" t="s">
        <v>199</v>
      </c>
      <c r="D120" s="204" t="s">
        <v>132</v>
      </c>
      <c r="E120" s="205" t="s">
        <v>687</v>
      </c>
      <c r="F120" s="206" t="s">
        <v>688</v>
      </c>
      <c r="G120" s="207" t="s">
        <v>135</v>
      </c>
      <c r="H120" s="208">
        <v>99.2</v>
      </c>
      <c r="I120" s="209"/>
      <c r="J120" s="210">
        <f>ROUND(I120*H120,2)</f>
        <v>0</v>
      </c>
      <c r="K120" s="206" t="s">
        <v>136</v>
      </c>
      <c r="L120" s="44"/>
      <c r="M120" s="211" t="s">
        <v>19</v>
      </c>
      <c r="N120" s="212" t="s">
        <v>47</v>
      </c>
      <c r="O120" s="84"/>
      <c r="P120" s="213">
        <f>O120*H120</f>
        <v>0</v>
      </c>
      <c r="Q120" s="213">
        <v>0.0074732</v>
      </c>
      <c r="R120" s="213">
        <f>Q120*H120</f>
        <v>0.74134144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137</v>
      </c>
      <c r="AT120" s="215" t="s">
        <v>132</v>
      </c>
      <c r="AU120" s="215" t="s">
        <v>138</v>
      </c>
      <c r="AY120" s="17" t="s">
        <v>128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84</v>
      </c>
      <c r="BK120" s="216">
        <f>ROUND(I120*H120,2)</f>
        <v>0</v>
      </c>
      <c r="BL120" s="17" t="s">
        <v>137</v>
      </c>
      <c r="BM120" s="215" t="s">
        <v>689</v>
      </c>
    </row>
    <row r="121" spans="1:47" s="2" customFormat="1" ht="12">
      <c r="A121" s="38"/>
      <c r="B121" s="39"/>
      <c r="C121" s="40"/>
      <c r="D121" s="217" t="s">
        <v>140</v>
      </c>
      <c r="E121" s="40"/>
      <c r="F121" s="218" t="s">
        <v>690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140</v>
      </c>
      <c r="AU121" s="17" t="s">
        <v>138</v>
      </c>
    </row>
    <row r="122" spans="1:65" s="2" customFormat="1" ht="24.15" customHeight="1">
      <c r="A122" s="38"/>
      <c r="B122" s="39"/>
      <c r="C122" s="204" t="s">
        <v>206</v>
      </c>
      <c r="D122" s="204" t="s">
        <v>132</v>
      </c>
      <c r="E122" s="205" t="s">
        <v>691</v>
      </c>
      <c r="F122" s="206" t="s">
        <v>692</v>
      </c>
      <c r="G122" s="207" t="s">
        <v>166</v>
      </c>
      <c r="H122" s="208">
        <v>1</v>
      </c>
      <c r="I122" s="209"/>
      <c r="J122" s="210">
        <f>ROUND(I122*H122,2)</f>
        <v>0</v>
      </c>
      <c r="K122" s="206" t="s">
        <v>136</v>
      </c>
      <c r="L122" s="44"/>
      <c r="M122" s="211" t="s">
        <v>19</v>
      </c>
      <c r="N122" s="212" t="s">
        <v>47</v>
      </c>
      <c r="O122" s="84"/>
      <c r="P122" s="213">
        <f>O122*H122</f>
        <v>0</v>
      </c>
      <c r="Q122" s="213">
        <v>1.9E-06</v>
      </c>
      <c r="R122" s="213">
        <f>Q122*H122</f>
        <v>1.9E-06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137</v>
      </c>
      <c r="AT122" s="215" t="s">
        <v>132</v>
      </c>
      <c r="AU122" s="215" t="s">
        <v>138</v>
      </c>
      <c r="AY122" s="17" t="s">
        <v>128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84</v>
      </c>
      <c r="BK122" s="216">
        <f>ROUND(I122*H122,2)</f>
        <v>0</v>
      </c>
      <c r="BL122" s="17" t="s">
        <v>137</v>
      </c>
      <c r="BM122" s="215" t="s">
        <v>693</v>
      </c>
    </row>
    <row r="123" spans="1:47" s="2" customFormat="1" ht="12">
      <c r="A123" s="38"/>
      <c r="B123" s="39"/>
      <c r="C123" s="40"/>
      <c r="D123" s="217" t="s">
        <v>140</v>
      </c>
      <c r="E123" s="40"/>
      <c r="F123" s="218" t="s">
        <v>694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140</v>
      </c>
      <c r="AU123" s="17" t="s">
        <v>138</v>
      </c>
    </row>
    <row r="124" spans="1:65" s="2" customFormat="1" ht="16.5" customHeight="1">
      <c r="A124" s="38"/>
      <c r="B124" s="39"/>
      <c r="C124" s="246" t="s">
        <v>8</v>
      </c>
      <c r="D124" s="246" t="s">
        <v>307</v>
      </c>
      <c r="E124" s="247" t="s">
        <v>695</v>
      </c>
      <c r="F124" s="248" t="s">
        <v>696</v>
      </c>
      <c r="G124" s="249" t="s">
        <v>166</v>
      </c>
      <c r="H124" s="250">
        <v>1</v>
      </c>
      <c r="I124" s="251"/>
      <c r="J124" s="252">
        <f>ROUND(I124*H124,2)</f>
        <v>0</v>
      </c>
      <c r="K124" s="248" t="s">
        <v>136</v>
      </c>
      <c r="L124" s="253"/>
      <c r="M124" s="254" t="s">
        <v>19</v>
      </c>
      <c r="N124" s="255" t="s">
        <v>47</v>
      </c>
      <c r="O124" s="84"/>
      <c r="P124" s="213">
        <f>O124*H124</f>
        <v>0</v>
      </c>
      <c r="Q124" s="213">
        <v>0.0014</v>
      </c>
      <c r="R124" s="213">
        <f>Q124*H124</f>
        <v>0.0014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174</v>
      </c>
      <c r="AT124" s="215" t="s">
        <v>307</v>
      </c>
      <c r="AU124" s="215" t="s">
        <v>138</v>
      </c>
      <c r="AY124" s="17" t="s">
        <v>128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84</v>
      </c>
      <c r="BK124" s="216">
        <f>ROUND(I124*H124,2)</f>
        <v>0</v>
      </c>
      <c r="BL124" s="17" t="s">
        <v>137</v>
      </c>
      <c r="BM124" s="215" t="s">
        <v>697</v>
      </c>
    </row>
    <row r="125" spans="1:65" s="2" customFormat="1" ht="24.15" customHeight="1">
      <c r="A125" s="38"/>
      <c r="B125" s="39"/>
      <c r="C125" s="204" t="s">
        <v>215</v>
      </c>
      <c r="D125" s="204" t="s">
        <v>132</v>
      </c>
      <c r="E125" s="205" t="s">
        <v>698</v>
      </c>
      <c r="F125" s="206" t="s">
        <v>699</v>
      </c>
      <c r="G125" s="207" t="s">
        <v>166</v>
      </c>
      <c r="H125" s="208">
        <v>1</v>
      </c>
      <c r="I125" s="209"/>
      <c r="J125" s="210">
        <f>ROUND(I125*H125,2)</f>
        <v>0</v>
      </c>
      <c r="K125" s="206" t="s">
        <v>136</v>
      </c>
      <c r="L125" s="44"/>
      <c r="M125" s="211" t="s">
        <v>19</v>
      </c>
      <c r="N125" s="212" t="s">
        <v>47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137</v>
      </c>
      <c r="AT125" s="215" t="s">
        <v>132</v>
      </c>
      <c r="AU125" s="215" t="s">
        <v>138</v>
      </c>
      <c r="AY125" s="17" t="s">
        <v>128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84</v>
      </c>
      <c r="BK125" s="216">
        <f>ROUND(I125*H125,2)</f>
        <v>0</v>
      </c>
      <c r="BL125" s="17" t="s">
        <v>137</v>
      </c>
      <c r="BM125" s="215" t="s">
        <v>700</v>
      </c>
    </row>
    <row r="126" spans="1:47" s="2" customFormat="1" ht="12">
      <c r="A126" s="38"/>
      <c r="B126" s="39"/>
      <c r="C126" s="40"/>
      <c r="D126" s="217" t="s">
        <v>140</v>
      </c>
      <c r="E126" s="40"/>
      <c r="F126" s="218" t="s">
        <v>701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140</v>
      </c>
      <c r="AU126" s="17" t="s">
        <v>138</v>
      </c>
    </row>
    <row r="127" spans="1:65" s="2" customFormat="1" ht="16.5" customHeight="1">
      <c r="A127" s="38"/>
      <c r="B127" s="39"/>
      <c r="C127" s="246" t="s">
        <v>220</v>
      </c>
      <c r="D127" s="246" t="s">
        <v>307</v>
      </c>
      <c r="E127" s="247" t="s">
        <v>702</v>
      </c>
      <c r="F127" s="248" t="s">
        <v>703</v>
      </c>
      <c r="G127" s="249" t="s">
        <v>166</v>
      </c>
      <c r="H127" s="250">
        <v>1</v>
      </c>
      <c r="I127" s="251"/>
      <c r="J127" s="252">
        <f>ROUND(I127*H127,2)</f>
        <v>0</v>
      </c>
      <c r="K127" s="248" t="s">
        <v>136</v>
      </c>
      <c r="L127" s="253"/>
      <c r="M127" s="254" t="s">
        <v>19</v>
      </c>
      <c r="N127" s="255" t="s">
        <v>47</v>
      </c>
      <c r="O127" s="84"/>
      <c r="P127" s="213">
        <f>O127*H127</f>
        <v>0</v>
      </c>
      <c r="Q127" s="213">
        <v>0.00079</v>
      </c>
      <c r="R127" s="213">
        <f>Q127*H127</f>
        <v>0.00079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174</v>
      </c>
      <c r="AT127" s="215" t="s">
        <v>307</v>
      </c>
      <c r="AU127" s="215" t="s">
        <v>138</v>
      </c>
      <c r="AY127" s="17" t="s">
        <v>128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84</v>
      </c>
      <c r="BK127" s="216">
        <f>ROUND(I127*H127,2)</f>
        <v>0</v>
      </c>
      <c r="BL127" s="17" t="s">
        <v>137</v>
      </c>
      <c r="BM127" s="215" t="s">
        <v>704</v>
      </c>
    </row>
    <row r="128" spans="1:65" s="2" customFormat="1" ht="24.15" customHeight="1">
      <c r="A128" s="38"/>
      <c r="B128" s="39"/>
      <c r="C128" s="204" t="s">
        <v>225</v>
      </c>
      <c r="D128" s="204" t="s">
        <v>132</v>
      </c>
      <c r="E128" s="205" t="s">
        <v>705</v>
      </c>
      <c r="F128" s="206" t="s">
        <v>706</v>
      </c>
      <c r="G128" s="207" t="s">
        <v>166</v>
      </c>
      <c r="H128" s="208">
        <v>3</v>
      </c>
      <c r="I128" s="209"/>
      <c r="J128" s="210">
        <f>ROUND(I128*H128,2)</f>
        <v>0</v>
      </c>
      <c r="K128" s="206" t="s">
        <v>136</v>
      </c>
      <c r="L128" s="44"/>
      <c r="M128" s="211" t="s">
        <v>19</v>
      </c>
      <c r="N128" s="212" t="s">
        <v>47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137</v>
      </c>
      <c r="AT128" s="215" t="s">
        <v>132</v>
      </c>
      <c r="AU128" s="215" t="s">
        <v>138</v>
      </c>
      <c r="AY128" s="17" t="s">
        <v>128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84</v>
      </c>
      <c r="BK128" s="216">
        <f>ROUND(I128*H128,2)</f>
        <v>0</v>
      </c>
      <c r="BL128" s="17" t="s">
        <v>137</v>
      </c>
      <c r="BM128" s="215" t="s">
        <v>707</v>
      </c>
    </row>
    <row r="129" spans="1:47" s="2" customFormat="1" ht="12">
      <c r="A129" s="38"/>
      <c r="B129" s="39"/>
      <c r="C129" s="40"/>
      <c r="D129" s="217" t="s">
        <v>140</v>
      </c>
      <c r="E129" s="40"/>
      <c r="F129" s="218" t="s">
        <v>708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140</v>
      </c>
      <c r="AU129" s="17" t="s">
        <v>138</v>
      </c>
    </row>
    <row r="130" spans="1:65" s="2" customFormat="1" ht="16.5" customHeight="1">
      <c r="A130" s="38"/>
      <c r="B130" s="39"/>
      <c r="C130" s="246" t="s">
        <v>231</v>
      </c>
      <c r="D130" s="246" t="s">
        <v>307</v>
      </c>
      <c r="E130" s="247" t="s">
        <v>709</v>
      </c>
      <c r="F130" s="248" t="s">
        <v>710</v>
      </c>
      <c r="G130" s="249" t="s">
        <v>166</v>
      </c>
      <c r="H130" s="250">
        <v>2</v>
      </c>
      <c r="I130" s="251"/>
      <c r="J130" s="252">
        <f>ROUND(I130*H130,2)</f>
        <v>0</v>
      </c>
      <c r="K130" s="248" t="s">
        <v>136</v>
      </c>
      <c r="L130" s="253"/>
      <c r="M130" s="254" t="s">
        <v>19</v>
      </c>
      <c r="N130" s="255" t="s">
        <v>47</v>
      </c>
      <c r="O130" s="84"/>
      <c r="P130" s="213">
        <f>O130*H130</f>
        <v>0</v>
      </c>
      <c r="Q130" s="213">
        <v>0.0028</v>
      </c>
      <c r="R130" s="213">
        <f>Q130*H130</f>
        <v>0.0056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174</v>
      </c>
      <c r="AT130" s="215" t="s">
        <v>307</v>
      </c>
      <c r="AU130" s="215" t="s">
        <v>138</v>
      </c>
      <c r="AY130" s="17" t="s">
        <v>128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84</v>
      </c>
      <c r="BK130" s="216">
        <f>ROUND(I130*H130,2)</f>
        <v>0</v>
      </c>
      <c r="BL130" s="17" t="s">
        <v>137</v>
      </c>
      <c r="BM130" s="215" t="s">
        <v>711</v>
      </c>
    </row>
    <row r="131" spans="1:65" s="2" customFormat="1" ht="16.5" customHeight="1">
      <c r="A131" s="38"/>
      <c r="B131" s="39"/>
      <c r="C131" s="246" t="s">
        <v>237</v>
      </c>
      <c r="D131" s="246" t="s">
        <v>307</v>
      </c>
      <c r="E131" s="247" t="s">
        <v>712</v>
      </c>
      <c r="F131" s="248" t="s">
        <v>713</v>
      </c>
      <c r="G131" s="249" t="s">
        <v>166</v>
      </c>
      <c r="H131" s="250">
        <v>1</v>
      </c>
      <c r="I131" s="251"/>
      <c r="J131" s="252">
        <f>ROUND(I131*H131,2)</f>
        <v>0</v>
      </c>
      <c r="K131" s="248" t="s">
        <v>136</v>
      </c>
      <c r="L131" s="253"/>
      <c r="M131" s="254" t="s">
        <v>19</v>
      </c>
      <c r="N131" s="255" t="s">
        <v>47</v>
      </c>
      <c r="O131" s="84"/>
      <c r="P131" s="213">
        <f>O131*H131</f>
        <v>0</v>
      </c>
      <c r="Q131" s="213">
        <v>0.0032</v>
      </c>
      <c r="R131" s="213">
        <f>Q131*H131</f>
        <v>0.0032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174</v>
      </c>
      <c r="AT131" s="215" t="s">
        <v>307</v>
      </c>
      <c r="AU131" s="215" t="s">
        <v>138</v>
      </c>
      <c r="AY131" s="17" t="s">
        <v>128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84</v>
      </c>
      <c r="BK131" s="216">
        <f>ROUND(I131*H131,2)</f>
        <v>0</v>
      </c>
      <c r="BL131" s="17" t="s">
        <v>137</v>
      </c>
      <c r="BM131" s="215" t="s">
        <v>714</v>
      </c>
    </row>
    <row r="132" spans="1:65" s="2" customFormat="1" ht="24.15" customHeight="1">
      <c r="A132" s="38"/>
      <c r="B132" s="39"/>
      <c r="C132" s="204" t="s">
        <v>7</v>
      </c>
      <c r="D132" s="204" t="s">
        <v>132</v>
      </c>
      <c r="E132" s="205" t="s">
        <v>715</v>
      </c>
      <c r="F132" s="206" t="s">
        <v>716</v>
      </c>
      <c r="G132" s="207" t="s">
        <v>166</v>
      </c>
      <c r="H132" s="208">
        <v>2</v>
      </c>
      <c r="I132" s="209"/>
      <c r="J132" s="210">
        <f>ROUND(I132*H132,2)</f>
        <v>0</v>
      </c>
      <c r="K132" s="206" t="s">
        <v>136</v>
      </c>
      <c r="L132" s="44"/>
      <c r="M132" s="211" t="s">
        <v>19</v>
      </c>
      <c r="N132" s="212" t="s">
        <v>47</v>
      </c>
      <c r="O132" s="84"/>
      <c r="P132" s="213">
        <f>O132*H132</f>
        <v>0</v>
      </c>
      <c r="Q132" s="213">
        <v>1.9E-06</v>
      </c>
      <c r="R132" s="213">
        <f>Q132*H132</f>
        <v>3.8E-06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137</v>
      </c>
      <c r="AT132" s="215" t="s">
        <v>132</v>
      </c>
      <c r="AU132" s="215" t="s">
        <v>138</v>
      </c>
      <c r="AY132" s="17" t="s">
        <v>128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84</v>
      </c>
      <c r="BK132" s="216">
        <f>ROUND(I132*H132,2)</f>
        <v>0</v>
      </c>
      <c r="BL132" s="17" t="s">
        <v>137</v>
      </c>
      <c r="BM132" s="215" t="s">
        <v>717</v>
      </c>
    </row>
    <row r="133" spans="1:47" s="2" customFormat="1" ht="12">
      <c r="A133" s="38"/>
      <c r="B133" s="39"/>
      <c r="C133" s="40"/>
      <c r="D133" s="217" t="s">
        <v>140</v>
      </c>
      <c r="E133" s="40"/>
      <c r="F133" s="218" t="s">
        <v>718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140</v>
      </c>
      <c r="AU133" s="17" t="s">
        <v>138</v>
      </c>
    </row>
    <row r="134" spans="1:65" s="2" customFormat="1" ht="16.5" customHeight="1">
      <c r="A134" s="38"/>
      <c r="B134" s="39"/>
      <c r="C134" s="246" t="s">
        <v>246</v>
      </c>
      <c r="D134" s="246" t="s">
        <v>307</v>
      </c>
      <c r="E134" s="247" t="s">
        <v>719</v>
      </c>
      <c r="F134" s="248" t="s">
        <v>720</v>
      </c>
      <c r="G134" s="249" t="s">
        <v>166</v>
      </c>
      <c r="H134" s="250">
        <v>2</v>
      </c>
      <c r="I134" s="251"/>
      <c r="J134" s="252">
        <f>ROUND(I134*H134,2)</f>
        <v>0</v>
      </c>
      <c r="K134" s="248" t="s">
        <v>136</v>
      </c>
      <c r="L134" s="253"/>
      <c r="M134" s="254" t="s">
        <v>19</v>
      </c>
      <c r="N134" s="255" t="s">
        <v>47</v>
      </c>
      <c r="O134" s="84"/>
      <c r="P134" s="213">
        <f>O134*H134</f>
        <v>0</v>
      </c>
      <c r="Q134" s="213">
        <v>0.0042</v>
      </c>
      <c r="R134" s="213">
        <f>Q134*H134</f>
        <v>0.0084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174</v>
      </c>
      <c r="AT134" s="215" t="s">
        <v>307</v>
      </c>
      <c r="AU134" s="215" t="s">
        <v>138</v>
      </c>
      <c r="AY134" s="17" t="s">
        <v>128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84</v>
      </c>
      <c r="BK134" s="216">
        <f>ROUND(I134*H134,2)</f>
        <v>0</v>
      </c>
      <c r="BL134" s="17" t="s">
        <v>137</v>
      </c>
      <c r="BM134" s="215" t="s">
        <v>721</v>
      </c>
    </row>
    <row r="135" spans="1:65" s="2" customFormat="1" ht="24.15" customHeight="1">
      <c r="A135" s="38"/>
      <c r="B135" s="39"/>
      <c r="C135" s="204" t="s">
        <v>252</v>
      </c>
      <c r="D135" s="204" t="s">
        <v>132</v>
      </c>
      <c r="E135" s="205" t="s">
        <v>722</v>
      </c>
      <c r="F135" s="206" t="s">
        <v>723</v>
      </c>
      <c r="G135" s="207" t="s">
        <v>166</v>
      </c>
      <c r="H135" s="208">
        <v>1</v>
      </c>
      <c r="I135" s="209"/>
      <c r="J135" s="210">
        <f>ROUND(I135*H135,2)</f>
        <v>0</v>
      </c>
      <c r="K135" s="206" t="s">
        <v>136</v>
      </c>
      <c r="L135" s="44"/>
      <c r="M135" s="211" t="s">
        <v>19</v>
      </c>
      <c r="N135" s="212" t="s">
        <v>47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137</v>
      </c>
      <c r="AT135" s="215" t="s">
        <v>132</v>
      </c>
      <c r="AU135" s="215" t="s">
        <v>138</v>
      </c>
      <c r="AY135" s="17" t="s">
        <v>128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84</v>
      </c>
      <c r="BK135" s="216">
        <f>ROUND(I135*H135,2)</f>
        <v>0</v>
      </c>
      <c r="BL135" s="17" t="s">
        <v>137</v>
      </c>
      <c r="BM135" s="215" t="s">
        <v>724</v>
      </c>
    </row>
    <row r="136" spans="1:47" s="2" customFormat="1" ht="12">
      <c r="A136" s="38"/>
      <c r="B136" s="39"/>
      <c r="C136" s="40"/>
      <c r="D136" s="217" t="s">
        <v>140</v>
      </c>
      <c r="E136" s="40"/>
      <c r="F136" s="218" t="s">
        <v>725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140</v>
      </c>
      <c r="AU136" s="17" t="s">
        <v>138</v>
      </c>
    </row>
    <row r="137" spans="1:65" s="2" customFormat="1" ht="16.5" customHeight="1">
      <c r="A137" s="38"/>
      <c r="B137" s="39"/>
      <c r="C137" s="246" t="s">
        <v>258</v>
      </c>
      <c r="D137" s="246" t="s">
        <v>307</v>
      </c>
      <c r="E137" s="247" t="s">
        <v>726</v>
      </c>
      <c r="F137" s="248" t="s">
        <v>727</v>
      </c>
      <c r="G137" s="249" t="s">
        <v>166</v>
      </c>
      <c r="H137" s="250">
        <v>1</v>
      </c>
      <c r="I137" s="251"/>
      <c r="J137" s="252">
        <f>ROUND(I137*H137,2)</f>
        <v>0</v>
      </c>
      <c r="K137" s="248" t="s">
        <v>136</v>
      </c>
      <c r="L137" s="253"/>
      <c r="M137" s="254" t="s">
        <v>19</v>
      </c>
      <c r="N137" s="255" t="s">
        <v>47</v>
      </c>
      <c r="O137" s="84"/>
      <c r="P137" s="213">
        <f>O137*H137</f>
        <v>0</v>
      </c>
      <c r="Q137" s="213">
        <v>0.0022</v>
      </c>
      <c r="R137" s="213">
        <f>Q137*H137</f>
        <v>0.0022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174</v>
      </c>
      <c r="AT137" s="215" t="s">
        <v>307</v>
      </c>
      <c r="AU137" s="215" t="s">
        <v>138</v>
      </c>
      <c r="AY137" s="17" t="s">
        <v>128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84</v>
      </c>
      <c r="BK137" s="216">
        <f>ROUND(I137*H137,2)</f>
        <v>0</v>
      </c>
      <c r="BL137" s="17" t="s">
        <v>137</v>
      </c>
      <c r="BM137" s="215" t="s">
        <v>728</v>
      </c>
    </row>
    <row r="138" spans="1:65" s="2" customFormat="1" ht="16.5" customHeight="1">
      <c r="A138" s="38"/>
      <c r="B138" s="39"/>
      <c r="C138" s="204" t="s">
        <v>263</v>
      </c>
      <c r="D138" s="204" t="s">
        <v>132</v>
      </c>
      <c r="E138" s="205" t="s">
        <v>729</v>
      </c>
      <c r="F138" s="206" t="s">
        <v>730</v>
      </c>
      <c r="G138" s="207" t="s">
        <v>135</v>
      </c>
      <c r="H138" s="208">
        <v>179</v>
      </c>
      <c r="I138" s="209"/>
      <c r="J138" s="210">
        <f>ROUND(I138*H138,2)</f>
        <v>0</v>
      </c>
      <c r="K138" s="206" t="s">
        <v>136</v>
      </c>
      <c r="L138" s="44"/>
      <c r="M138" s="211" t="s">
        <v>19</v>
      </c>
      <c r="N138" s="212" t="s">
        <v>47</v>
      </c>
      <c r="O138" s="84"/>
      <c r="P138" s="213">
        <f>O138*H138</f>
        <v>0</v>
      </c>
      <c r="Q138" s="213">
        <v>9.45E-05</v>
      </c>
      <c r="R138" s="213">
        <f>Q138*H138</f>
        <v>0.0169155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137</v>
      </c>
      <c r="AT138" s="215" t="s">
        <v>132</v>
      </c>
      <c r="AU138" s="215" t="s">
        <v>138</v>
      </c>
      <c r="AY138" s="17" t="s">
        <v>128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84</v>
      </c>
      <c r="BK138" s="216">
        <f>ROUND(I138*H138,2)</f>
        <v>0</v>
      </c>
      <c r="BL138" s="17" t="s">
        <v>137</v>
      </c>
      <c r="BM138" s="215" t="s">
        <v>731</v>
      </c>
    </row>
    <row r="139" spans="1:47" s="2" customFormat="1" ht="12">
      <c r="A139" s="38"/>
      <c r="B139" s="39"/>
      <c r="C139" s="40"/>
      <c r="D139" s="217" t="s">
        <v>140</v>
      </c>
      <c r="E139" s="40"/>
      <c r="F139" s="218" t="s">
        <v>732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140</v>
      </c>
      <c r="AU139" s="17" t="s">
        <v>138</v>
      </c>
    </row>
    <row r="140" spans="1:65" s="2" customFormat="1" ht="24.15" customHeight="1">
      <c r="A140" s="38"/>
      <c r="B140" s="39"/>
      <c r="C140" s="204" t="s">
        <v>268</v>
      </c>
      <c r="D140" s="204" t="s">
        <v>132</v>
      </c>
      <c r="E140" s="205" t="s">
        <v>733</v>
      </c>
      <c r="F140" s="206" t="s">
        <v>734</v>
      </c>
      <c r="G140" s="207" t="s">
        <v>166</v>
      </c>
      <c r="H140" s="208">
        <v>1</v>
      </c>
      <c r="I140" s="209"/>
      <c r="J140" s="210">
        <f>ROUND(I140*H140,2)</f>
        <v>0</v>
      </c>
      <c r="K140" s="206" t="s">
        <v>136</v>
      </c>
      <c r="L140" s="44"/>
      <c r="M140" s="211" t="s">
        <v>19</v>
      </c>
      <c r="N140" s="212" t="s">
        <v>47</v>
      </c>
      <c r="O140" s="84"/>
      <c r="P140" s="213">
        <f>O140*H140</f>
        <v>0</v>
      </c>
      <c r="Q140" s="213">
        <v>0.10661</v>
      </c>
      <c r="R140" s="213">
        <f>Q140*H140</f>
        <v>0.10661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137</v>
      </c>
      <c r="AT140" s="215" t="s">
        <v>132</v>
      </c>
      <c r="AU140" s="215" t="s">
        <v>138</v>
      </c>
      <c r="AY140" s="17" t="s">
        <v>128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84</v>
      </c>
      <c r="BK140" s="216">
        <f>ROUND(I140*H140,2)</f>
        <v>0</v>
      </c>
      <c r="BL140" s="17" t="s">
        <v>137</v>
      </c>
      <c r="BM140" s="215" t="s">
        <v>735</v>
      </c>
    </row>
    <row r="141" spans="1:47" s="2" customFormat="1" ht="12">
      <c r="A141" s="38"/>
      <c r="B141" s="39"/>
      <c r="C141" s="40"/>
      <c r="D141" s="217" t="s">
        <v>140</v>
      </c>
      <c r="E141" s="40"/>
      <c r="F141" s="218" t="s">
        <v>736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140</v>
      </c>
      <c r="AU141" s="17" t="s">
        <v>138</v>
      </c>
    </row>
    <row r="142" spans="1:65" s="2" customFormat="1" ht="24.15" customHeight="1">
      <c r="A142" s="38"/>
      <c r="B142" s="39"/>
      <c r="C142" s="204" t="s">
        <v>274</v>
      </c>
      <c r="D142" s="204" t="s">
        <v>132</v>
      </c>
      <c r="E142" s="205" t="s">
        <v>737</v>
      </c>
      <c r="F142" s="206" t="s">
        <v>738</v>
      </c>
      <c r="G142" s="207" t="s">
        <v>166</v>
      </c>
      <c r="H142" s="208">
        <v>2</v>
      </c>
      <c r="I142" s="209"/>
      <c r="J142" s="210">
        <f>ROUND(I142*H142,2)</f>
        <v>0</v>
      </c>
      <c r="K142" s="206" t="s">
        <v>136</v>
      </c>
      <c r="L142" s="44"/>
      <c r="M142" s="211" t="s">
        <v>19</v>
      </c>
      <c r="N142" s="212" t="s">
        <v>47</v>
      </c>
      <c r="O142" s="84"/>
      <c r="P142" s="213">
        <f>O142*H142</f>
        <v>0</v>
      </c>
      <c r="Q142" s="213">
        <v>0.108327</v>
      </c>
      <c r="R142" s="213">
        <f>Q142*H142</f>
        <v>0.216654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137</v>
      </c>
      <c r="AT142" s="215" t="s">
        <v>132</v>
      </c>
      <c r="AU142" s="215" t="s">
        <v>138</v>
      </c>
      <c r="AY142" s="17" t="s">
        <v>128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84</v>
      </c>
      <c r="BK142" s="216">
        <f>ROUND(I142*H142,2)</f>
        <v>0</v>
      </c>
      <c r="BL142" s="17" t="s">
        <v>137</v>
      </c>
      <c r="BM142" s="215" t="s">
        <v>739</v>
      </c>
    </row>
    <row r="143" spans="1:47" s="2" customFormat="1" ht="12">
      <c r="A143" s="38"/>
      <c r="B143" s="39"/>
      <c r="C143" s="40"/>
      <c r="D143" s="217" t="s">
        <v>140</v>
      </c>
      <c r="E143" s="40"/>
      <c r="F143" s="218" t="s">
        <v>740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138</v>
      </c>
    </row>
    <row r="144" spans="1:65" s="2" customFormat="1" ht="24.15" customHeight="1">
      <c r="A144" s="38"/>
      <c r="B144" s="39"/>
      <c r="C144" s="204" t="s">
        <v>281</v>
      </c>
      <c r="D144" s="204" t="s">
        <v>132</v>
      </c>
      <c r="E144" s="205" t="s">
        <v>741</v>
      </c>
      <c r="F144" s="206" t="s">
        <v>742</v>
      </c>
      <c r="G144" s="207" t="s">
        <v>166</v>
      </c>
      <c r="H144" s="208">
        <v>1</v>
      </c>
      <c r="I144" s="209"/>
      <c r="J144" s="210">
        <f>ROUND(I144*H144,2)</f>
        <v>0</v>
      </c>
      <c r="K144" s="206" t="s">
        <v>136</v>
      </c>
      <c r="L144" s="44"/>
      <c r="M144" s="211" t="s">
        <v>19</v>
      </c>
      <c r="N144" s="212" t="s">
        <v>47</v>
      </c>
      <c r="O144" s="84"/>
      <c r="P144" s="213">
        <f>O144*H144</f>
        <v>0</v>
      </c>
      <c r="Q144" s="213">
        <v>0.10661</v>
      </c>
      <c r="R144" s="213">
        <f>Q144*H144</f>
        <v>0.10661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137</v>
      </c>
      <c r="AT144" s="215" t="s">
        <v>132</v>
      </c>
      <c r="AU144" s="215" t="s">
        <v>138</v>
      </c>
      <c r="AY144" s="17" t="s">
        <v>128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84</v>
      </c>
      <c r="BK144" s="216">
        <f>ROUND(I144*H144,2)</f>
        <v>0</v>
      </c>
      <c r="BL144" s="17" t="s">
        <v>137</v>
      </c>
      <c r="BM144" s="215" t="s">
        <v>743</v>
      </c>
    </row>
    <row r="145" spans="1:47" s="2" customFormat="1" ht="12">
      <c r="A145" s="38"/>
      <c r="B145" s="39"/>
      <c r="C145" s="40"/>
      <c r="D145" s="217" t="s">
        <v>140</v>
      </c>
      <c r="E145" s="40"/>
      <c r="F145" s="218" t="s">
        <v>744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140</v>
      </c>
      <c r="AU145" s="17" t="s">
        <v>138</v>
      </c>
    </row>
    <row r="146" spans="1:65" s="2" customFormat="1" ht="24.15" customHeight="1">
      <c r="A146" s="38"/>
      <c r="B146" s="39"/>
      <c r="C146" s="204" t="s">
        <v>287</v>
      </c>
      <c r="D146" s="204" t="s">
        <v>132</v>
      </c>
      <c r="E146" s="205" t="s">
        <v>745</v>
      </c>
      <c r="F146" s="206" t="s">
        <v>746</v>
      </c>
      <c r="G146" s="207" t="s">
        <v>166</v>
      </c>
      <c r="H146" s="208">
        <v>2</v>
      </c>
      <c r="I146" s="209"/>
      <c r="J146" s="210">
        <f>ROUND(I146*H146,2)</f>
        <v>0</v>
      </c>
      <c r="K146" s="206" t="s">
        <v>136</v>
      </c>
      <c r="L146" s="44"/>
      <c r="M146" s="211" t="s">
        <v>19</v>
      </c>
      <c r="N146" s="212" t="s">
        <v>47</v>
      </c>
      <c r="O146" s="84"/>
      <c r="P146" s="213">
        <f>O146*H146</f>
        <v>0</v>
      </c>
      <c r="Q146" s="213">
        <v>0.108327</v>
      </c>
      <c r="R146" s="213">
        <f>Q146*H146</f>
        <v>0.216654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137</v>
      </c>
      <c r="AT146" s="215" t="s">
        <v>132</v>
      </c>
      <c r="AU146" s="215" t="s">
        <v>138</v>
      </c>
      <c r="AY146" s="17" t="s">
        <v>128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84</v>
      </c>
      <c r="BK146" s="216">
        <f>ROUND(I146*H146,2)</f>
        <v>0</v>
      </c>
      <c r="BL146" s="17" t="s">
        <v>137</v>
      </c>
      <c r="BM146" s="215" t="s">
        <v>747</v>
      </c>
    </row>
    <row r="147" spans="1:47" s="2" customFormat="1" ht="12">
      <c r="A147" s="38"/>
      <c r="B147" s="39"/>
      <c r="C147" s="40"/>
      <c r="D147" s="217" t="s">
        <v>140</v>
      </c>
      <c r="E147" s="40"/>
      <c r="F147" s="218" t="s">
        <v>748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140</v>
      </c>
      <c r="AU147" s="17" t="s">
        <v>138</v>
      </c>
    </row>
    <row r="148" spans="1:65" s="2" customFormat="1" ht="24.15" customHeight="1">
      <c r="A148" s="38"/>
      <c r="B148" s="39"/>
      <c r="C148" s="204" t="s">
        <v>293</v>
      </c>
      <c r="D148" s="204" t="s">
        <v>132</v>
      </c>
      <c r="E148" s="205" t="s">
        <v>749</v>
      </c>
      <c r="F148" s="206" t="s">
        <v>750</v>
      </c>
      <c r="G148" s="207" t="s">
        <v>166</v>
      </c>
      <c r="H148" s="208">
        <v>2</v>
      </c>
      <c r="I148" s="209"/>
      <c r="J148" s="210">
        <f>ROUND(I148*H148,2)</f>
        <v>0</v>
      </c>
      <c r="K148" s="206" t="s">
        <v>136</v>
      </c>
      <c r="L148" s="44"/>
      <c r="M148" s="211" t="s">
        <v>19</v>
      </c>
      <c r="N148" s="212" t="s">
        <v>47</v>
      </c>
      <c r="O148" s="84"/>
      <c r="P148" s="213">
        <f>O148*H148</f>
        <v>0</v>
      </c>
      <c r="Q148" s="213">
        <v>0.01212</v>
      </c>
      <c r="R148" s="213">
        <f>Q148*H148</f>
        <v>0.02424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137</v>
      </c>
      <c r="AT148" s="215" t="s">
        <v>132</v>
      </c>
      <c r="AU148" s="215" t="s">
        <v>138</v>
      </c>
      <c r="AY148" s="17" t="s">
        <v>128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84</v>
      </c>
      <c r="BK148" s="216">
        <f>ROUND(I148*H148,2)</f>
        <v>0</v>
      </c>
      <c r="BL148" s="17" t="s">
        <v>137</v>
      </c>
      <c r="BM148" s="215" t="s">
        <v>751</v>
      </c>
    </row>
    <row r="149" spans="1:47" s="2" customFormat="1" ht="12">
      <c r="A149" s="38"/>
      <c r="B149" s="39"/>
      <c r="C149" s="40"/>
      <c r="D149" s="217" t="s">
        <v>140</v>
      </c>
      <c r="E149" s="40"/>
      <c r="F149" s="218" t="s">
        <v>752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140</v>
      </c>
      <c r="AU149" s="17" t="s">
        <v>138</v>
      </c>
    </row>
    <row r="150" spans="1:65" s="2" customFormat="1" ht="24.15" customHeight="1">
      <c r="A150" s="38"/>
      <c r="B150" s="39"/>
      <c r="C150" s="204" t="s">
        <v>298</v>
      </c>
      <c r="D150" s="204" t="s">
        <v>132</v>
      </c>
      <c r="E150" s="205" t="s">
        <v>753</v>
      </c>
      <c r="F150" s="206" t="s">
        <v>754</v>
      </c>
      <c r="G150" s="207" t="s">
        <v>166</v>
      </c>
      <c r="H150" s="208">
        <v>3</v>
      </c>
      <c r="I150" s="209"/>
      <c r="J150" s="210">
        <f>ROUND(I150*H150,2)</f>
        <v>0</v>
      </c>
      <c r="K150" s="206" t="s">
        <v>136</v>
      </c>
      <c r="L150" s="44"/>
      <c r="M150" s="211" t="s">
        <v>19</v>
      </c>
      <c r="N150" s="212" t="s">
        <v>47</v>
      </c>
      <c r="O150" s="84"/>
      <c r="P150" s="213">
        <f>O150*H150</f>
        <v>0</v>
      </c>
      <c r="Q150" s="213">
        <v>0.02424</v>
      </c>
      <c r="R150" s="213">
        <f>Q150*H150</f>
        <v>0.07272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137</v>
      </c>
      <c r="AT150" s="215" t="s">
        <v>132</v>
      </c>
      <c r="AU150" s="215" t="s">
        <v>138</v>
      </c>
      <c r="AY150" s="17" t="s">
        <v>128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84</v>
      </c>
      <c r="BK150" s="216">
        <f>ROUND(I150*H150,2)</f>
        <v>0</v>
      </c>
      <c r="BL150" s="17" t="s">
        <v>137</v>
      </c>
      <c r="BM150" s="215" t="s">
        <v>755</v>
      </c>
    </row>
    <row r="151" spans="1:47" s="2" customFormat="1" ht="12">
      <c r="A151" s="38"/>
      <c r="B151" s="39"/>
      <c r="C151" s="40"/>
      <c r="D151" s="217" t="s">
        <v>140</v>
      </c>
      <c r="E151" s="40"/>
      <c r="F151" s="218" t="s">
        <v>756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140</v>
      </c>
      <c r="AU151" s="17" t="s">
        <v>138</v>
      </c>
    </row>
    <row r="152" spans="1:65" s="2" customFormat="1" ht="24.15" customHeight="1">
      <c r="A152" s="38"/>
      <c r="B152" s="39"/>
      <c r="C152" s="204" t="s">
        <v>306</v>
      </c>
      <c r="D152" s="204" t="s">
        <v>132</v>
      </c>
      <c r="E152" s="205" t="s">
        <v>757</v>
      </c>
      <c r="F152" s="206" t="s">
        <v>758</v>
      </c>
      <c r="G152" s="207" t="s">
        <v>166</v>
      </c>
      <c r="H152" s="208">
        <v>1</v>
      </c>
      <c r="I152" s="209"/>
      <c r="J152" s="210">
        <f>ROUND(I152*H152,2)</f>
        <v>0</v>
      </c>
      <c r="K152" s="206" t="s">
        <v>136</v>
      </c>
      <c r="L152" s="44"/>
      <c r="M152" s="211" t="s">
        <v>19</v>
      </c>
      <c r="N152" s="212" t="s">
        <v>47</v>
      </c>
      <c r="O152" s="84"/>
      <c r="P152" s="213">
        <f>O152*H152</f>
        <v>0</v>
      </c>
      <c r="Q152" s="213">
        <v>0.0363660297</v>
      </c>
      <c r="R152" s="213">
        <f>Q152*H152</f>
        <v>0.0363660297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137</v>
      </c>
      <c r="AT152" s="215" t="s">
        <v>132</v>
      </c>
      <c r="AU152" s="215" t="s">
        <v>138</v>
      </c>
      <c r="AY152" s="17" t="s">
        <v>128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84</v>
      </c>
      <c r="BK152" s="216">
        <f>ROUND(I152*H152,2)</f>
        <v>0</v>
      </c>
      <c r="BL152" s="17" t="s">
        <v>137</v>
      </c>
      <c r="BM152" s="215" t="s">
        <v>759</v>
      </c>
    </row>
    <row r="153" spans="1:47" s="2" customFormat="1" ht="12">
      <c r="A153" s="38"/>
      <c r="B153" s="39"/>
      <c r="C153" s="40"/>
      <c r="D153" s="217" t="s">
        <v>140</v>
      </c>
      <c r="E153" s="40"/>
      <c r="F153" s="218" t="s">
        <v>760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140</v>
      </c>
      <c r="AU153" s="17" t="s">
        <v>138</v>
      </c>
    </row>
    <row r="154" spans="1:65" s="2" customFormat="1" ht="24.15" customHeight="1">
      <c r="A154" s="38"/>
      <c r="B154" s="39"/>
      <c r="C154" s="204" t="s">
        <v>311</v>
      </c>
      <c r="D154" s="204" t="s">
        <v>132</v>
      </c>
      <c r="E154" s="205" t="s">
        <v>761</v>
      </c>
      <c r="F154" s="206" t="s">
        <v>762</v>
      </c>
      <c r="G154" s="207" t="s">
        <v>166</v>
      </c>
      <c r="H154" s="208">
        <v>6</v>
      </c>
      <c r="I154" s="209"/>
      <c r="J154" s="210">
        <f>ROUND(I154*H154,2)</f>
        <v>0</v>
      </c>
      <c r="K154" s="206" t="s">
        <v>136</v>
      </c>
      <c r="L154" s="44"/>
      <c r="M154" s="211" t="s">
        <v>19</v>
      </c>
      <c r="N154" s="212" t="s">
        <v>47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137</v>
      </c>
      <c r="AT154" s="215" t="s">
        <v>132</v>
      </c>
      <c r="AU154" s="215" t="s">
        <v>138</v>
      </c>
      <c r="AY154" s="17" t="s">
        <v>128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84</v>
      </c>
      <c r="BK154" s="216">
        <f>ROUND(I154*H154,2)</f>
        <v>0</v>
      </c>
      <c r="BL154" s="17" t="s">
        <v>137</v>
      </c>
      <c r="BM154" s="215" t="s">
        <v>763</v>
      </c>
    </row>
    <row r="155" spans="1:47" s="2" customFormat="1" ht="12">
      <c r="A155" s="38"/>
      <c r="B155" s="39"/>
      <c r="C155" s="40"/>
      <c r="D155" s="217" t="s">
        <v>140</v>
      </c>
      <c r="E155" s="40"/>
      <c r="F155" s="218" t="s">
        <v>764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140</v>
      </c>
      <c r="AU155" s="17" t="s">
        <v>138</v>
      </c>
    </row>
    <row r="156" spans="1:65" s="2" customFormat="1" ht="24.15" customHeight="1">
      <c r="A156" s="38"/>
      <c r="B156" s="39"/>
      <c r="C156" s="204" t="s">
        <v>315</v>
      </c>
      <c r="D156" s="204" t="s">
        <v>132</v>
      </c>
      <c r="E156" s="205" t="s">
        <v>765</v>
      </c>
      <c r="F156" s="206" t="s">
        <v>766</v>
      </c>
      <c r="G156" s="207" t="s">
        <v>166</v>
      </c>
      <c r="H156" s="208">
        <v>1</v>
      </c>
      <c r="I156" s="209"/>
      <c r="J156" s="210">
        <f>ROUND(I156*H156,2)</f>
        <v>0</v>
      </c>
      <c r="K156" s="206" t="s">
        <v>136</v>
      </c>
      <c r="L156" s="44"/>
      <c r="M156" s="211" t="s">
        <v>19</v>
      </c>
      <c r="N156" s="212" t="s">
        <v>47</v>
      </c>
      <c r="O156" s="84"/>
      <c r="P156" s="213">
        <f>O156*H156</f>
        <v>0</v>
      </c>
      <c r="Q156" s="213">
        <v>0.09292</v>
      </c>
      <c r="R156" s="213">
        <f>Q156*H156</f>
        <v>0.09292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137</v>
      </c>
      <c r="AT156" s="215" t="s">
        <v>132</v>
      </c>
      <c r="AU156" s="215" t="s">
        <v>138</v>
      </c>
      <c r="AY156" s="17" t="s">
        <v>128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84</v>
      </c>
      <c r="BK156" s="216">
        <f>ROUND(I156*H156,2)</f>
        <v>0</v>
      </c>
      <c r="BL156" s="17" t="s">
        <v>137</v>
      </c>
      <c r="BM156" s="215" t="s">
        <v>767</v>
      </c>
    </row>
    <row r="157" spans="1:47" s="2" customFormat="1" ht="12">
      <c r="A157" s="38"/>
      <c r="B157" s="39"/>
      <c r="C157" s="40"/>
      <c r="D157" s="217" t="s">
        <v>140</v>
      </c>
      <c r="E157" s="40"/>
      <c r="F157" s="218" t="s">
        <v>768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140</v>
      </c>
      <c r="AU157" s="17" t="s">
        <v>138</v>
      </c>
    </row>
    <row r="158" spans="1:65" s="2" customFormat="1" ht="24.15" customHeight="1">
      <c r="A158" s="38"/>
      <c r="B158" s="39"/>
      <c r="C158" s="204" t="s">
        <v>320</v>
      </c>
      <c r="D158" s="204" t="s">
        <v>132</v>
      </c>
      <c r="E158" s="205" t="s">
        <v>769</v>
      </c>
      <c r="F158" s="206" t="s">
        <v>770</v>
      </c>
      <c r="G158" s="207" t="s">
        <v>166</v>
      </c>
      <c r="H158" s="208">
        <v>5</v>
      </c>
      <c r="I158" s="209"/>
      <c r="J158" s="210">
        <f>ROUND(I158*H158,2)</f>
        <v>0</v>
      </c>
      <c r="K158" s="206" t="s">
        <v>136</v>
      </c>
      <c r="L158" s="44"/>
      <c r="M158" s="211" t="s">
        <v>19</v>
      </c>
      <c r="N158" s="212" t="s">
        <v>47</v>
      </c>
      <c r="O158" s="84"/>
      <c r="P158" s="213">
        <f>O158*H158</f>
        <v>0</v>
      </c>
      <c r="Q158" s="213">
        <v>0.21008</v>
      </c>
      <c r="R158" s="213">
        <f>Q158*H158</f>
        <v>1.0504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137</v>
      </c>
      <c r="AT158" s="215" t="s">
        <v>132</v>
      </c>
      <c r="AU158" s="215" t="s">
        <v>138</v>
      </c>
      <c r="AY158" s="17" t="s">
        <v>128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84</v>
      </c>
      <c r="BK158" s="216">
        <f>ROUND(I158*H158,2)</f>
        <v>0</v>
      </c>
      <c r="BL158" s="17" t="s">
        <v>137</v>
      </c>
      <c r="BM158" s="215" t="s">
        <v>771</v>
      </c>
    </row>
    <row r="159" spans="1:47" s="2" customFormat="1" ht="12">
      <c r="A159" s="38"/>
      <c r="B159" s="39"/>
      <c r="C159" s="40"/>
      <c r="D159" s="217" t="s">
        <v>140</v>
      </c>
      <c r="E159" s="40"/>
      <c r="F159" s="218" t="s">
        <v>772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138</v>
      </c>
    </row>
    <row r="160" spans="1:65" s="2" customFormat="1" ht="16.5" customHeight="1">
      <c r="A160" s="38"/>
      <c r="B160" s="39"/>
      <c r="C160" s="246" t="s">
        <v>324</v>
      </c>
      <c r="D160" s="246" t="s">
        <v>307</v>
      </c>
      <c r="E160" s="247" t="s">
        <v>773</v>
      </c>
      <c r="F160" s="248" t="s">
        <v>774</v>
      </c>
      <c r="G160" s="249" t="s">
        <v>166</v>
      </c>
      <c r="H160" s="250">
        <v>12</v>
      </c>
      <c r="I160" s="251"/>
      <c r="J160" s="252">
        <f>ROUND(I160*H160,2)</f>
        <v>0</v>
      </c>
      <c r="K160" s="248" t="s">
        <v>136</v>
      </c>
      <c r="L160" s="253"/>
      <c r="M160" s="254" t="s">
        <v>19</v>
      </c>
      <c r="N160" s="255" t="s">
        <v>47</v>
      </c>
      <c r="O160" s="84"/>
      <c r="P160" s="213">
        <f>O160*H160</f>
        <v>0</v>
      </c>
      <c r="Q160" s="213">
        <v>0.0021</v>
      </c>
      <c r="R160" s="213">
        <f>Q160*H160</f>
        <v>0.0252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174</v>
      </c>
      <c r="AT160" s="215" t="s">
        <v>307</v>
      </c>
      <c r="AU160" s="215" t="s">
        <v>138</v>
      </c>
      <c r="AY160" s="17" t="s">
        <v>128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84</v>
      </c>
      <c r="BK160" s="216">
        <f>ROUND(I160*H160,2)</f>
        <v>0</v>
      </c>
      <c r="BL160" s="17" t="s">
        <v>137</v>
      </c>
      <c r="BM160" s="215" t="s">
        <v>775</v>
      </c>
    </row>
    <row r="161" spans="1:65" s="2" customFormat="1" ht="16.5" customHeight="1">
      <c r="A161" s="38"/>
      <c r="B161" s="39"/>
      <c r="C161" s="204" t="s">
        <v>331</v>
      </c>
      <c r="D161" s="204" t="s">
        <v>132</v>
      </c>
      <c r="E161" s="205" t="s">
        <v>776</v>
      </c>
      <c r="F161" s="206" t="s">
        <v>777</v>
      </c>
      <c r="G161" s="207" t="s">
        <v>778</v>
      </c>
      <c r="H161" s="208">
        <v>2</v>
      </c>
      <c r="I161" s="209"/>
      <c r="J161" s="210">
        <f>ROUND(I161*H161,2)</f>
        <v>0</v>
      </c>
      <c r="K161" s="206" t="s">
        <v>136</v>
      </c>
      <c r="L161" s="44"/>
      <c r="M161" s="211" t="s">
        <v>19</v>
      </c>
      <c r="N161" s="212" t="s">
        <v>47</v>
      </c>
      <c r="O161" s="84"/>
      <c r="P161" s="213">
        <f>O161*H161</f>
        <v>0</v>
      </c>
      <c r="Q161" s="213">
        <v>0.00031</v>
      </c>
      <c r="R161" s="213">
        <f>Q161*H161</f>
        <v>0.00062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137</v>
      </c>
      <c r="AT161" s="215" t="s">
        <v>132</v>
      </c>
      <c r="AU161" s="215" t="s">
        <v>138</v>
      </c>
      <c r="AY161" s="17" t="s">
        <v>128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84</v>
      </c>
      <c r="BK161" s="216">
        <f>ROUND(I161*H161,2)</f>
        <v>0</v>
      </c>
      <c r="BL161" s="17" t="s">
        <v>137</v>
      </c>
      <c r="BM161" s="215" t="s">
        <v>779</v>
      </c>
    </row>
    <row r="162" spans="1:47" s="2" customFormat="1" ht="12">
      <c r="A162" s="38"/>
      <c r="B162" s="39"/>
      <c r="C162" s="40"/>
      <c r="D162" s="217" t="s">
        <v>140</v>
      </c>
      <c r="E162" s="40"/>
      <c r="F162" s="218" t="s">
        <v>780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140</v>
      </c>
      <c r="AU162" s="17" t="s">
        <v>138</v>
      </c>
    </row>
    <row r="163" spans="1:65" s="2" customFormat="1" ht="16.5" customHeight="1">
      <c r="A163" s="38"/>
      <c r="B163" s="39"/>
      <c r="C163" s="204" t="s">
        <v>336</v>
      </c>
      <c r="D163" s="204" t="s">
        <v>132</v>
      </c>
      <c r="E163" s="205" t="s">
        <v>781</v>
      </c>
      <c r="F163" s="206" t="s">
        <v>782</v>
      </c>
      <c r="G163" s="207" t="s">
        <v>778</v>
      </c>
      <c r="H163" s="208">
        <v>2</v>
      </c>
      <c r="I163" s="209"/>
      <c r="J163" s="210">
        <f>ROUND(I163*H163,2)</f>
        <v>0</v>
      </c>
      <c r="K163" s="206" t="s">
        <v>136</v>
      </c>
      <c r="L163" s="44"/>
      <c r="M163" s="211" t="s">
        <v>19</v>
      </c>
      <c r="N163" s="212" t="s">
        <v>47</v>
      </c>
      <c r="O163" s="84"/>
      <c r="P163" s="213">
        <f>O163*H163</f>
        <v>0</v>
      </c>
      <c r="Q163" s="213">
        <v>0.00018</v>
      </c>
      <c r="R163" s="213">
        <f>Q163*H163</f>
        <v>0.00036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137</v>
      </c>
      <c r="AT163" s="215" t="s">
        <v>132</v>
      </c>
      <c r="AU163" s="215" t="s">
        <v>138</v>
      </c>
      <c r="AY163" s="17" t="s">
        <v>128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84</v>
      </c>
      <c r="BK163" s="216">
        <f>ROUND(I163*H163,2)</f>
        <v>0</v>
      </c>
      <c r="BL163" s="17" t="s">
        <v>137</v>
      </c>
      <c r="BM163" s="215" t="s">
        <v>783</v>
      </c>
    </row>
    <row r="164" spans="1:47" s="2" customFormat="1" ht="12">
      <c r="A164" s="38"/>
      <c r="B164" s="39"/>
      <c r="C164" s="40"/>
      <c r="D164" s="217" t="s">
        <v>140</v>
      </c>
      <c r="E164" s="40"/>
      <c r="F164" s="218" t="s">
        <v>784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140</v>
      </c>
      <c r="AU164" s="17" t="s">
        <v>138</v>
      </c>
    </row>
    <row r="165" spans="1:65" s="2" customFormat="1" ht="16.5" customHeight="1">
      <c r="A165" s="38"/>
      <c r="B165" s="39"/>
      <c r="C165" s="204" t="s">
        <v>341</v>
      </c>
      <c r="D165" s="204" t="s">
        <v>132</v>
      </c>
      <c r="E165" s="205" t="s">
        <v>785</v>
      </c>
      <c r="F165" s="206" t="s">
        <v>786</v>
      </c>
      <c r="G165" s="207" t="s">
        <v>135</v>
      </c>
      <c r="H165" s="208">
        <v>179</v>
      </c>
      <c r="I165" s="209"/>
      <c r="J165" s="210">
        <f>ROUND(I165*H165,2)</f>
        <v>0</v>
      </c>
      <c r="K165" s="206" t="s">
        <v>136</v>
      </c>
      <c r="L165" s="44"/>
      <c r="M165" s="211" t="s">
        <v>19</v>
      </c>
      <c r="N165" s="212" t="s">
        <v>47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137</v>
      </c>
      <c r="AT165" s="215" t="s">
        <v>132</v>
      </c>
      <c r="AU165" s="215" t="s">
        <v>138</v>
      </c>
      <c r="AY165" s="17" t="s">
        <v>128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84</v>
      </c>
      <c r="BK165" s="216">
        <f>ROUND(I165*H165,2)</f>
        <v>0</v>
      </c>
      <c r="BL165" s="17" t="s">
        <v>137</v>
      </c>
      <c r="BM165" s="215" t="s">
        <v>787</v>
      </c>
    </row>
    <row r="166" spans="1:47" s="2" customFormat="1" ht="12">
      <c r="A166" s="38"/>
      <c r="B166" s="39"/>
      <c r="C166" s="40"/>
      <c r="D166" s="217" t="s">
        <v>140</v>
      </c>
      <c r="E166" s="40"/>
      <c r="F166" s="218" t="s">
        <v>788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140</v>
      </c>
      <c r="AU166" s="17" t="s">
        <v>138</v>
      </c>
    </row>
    <row r="167" spans="1:63" s="12" customFormat="1" ht="20.85" customHeight="1">
      <c r="A167" s="12"/>
      <c r="B167" s="188"/>
      <c r="C167" s="189"/>
      <c r="D167" s="190" t="s">
        <v>75</v>
      </c>
      <c r="E167" s="202" t="s">
        <v>504</v>
      </c>
      <c r="F167" s="202" t="s">
        <v>505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SUM(P168:P178)</f>
        <v>0</v>
      </c>
      <c r="Q167" s="196"/>
      <c r="R167" s="197">
        <f>SUM(R168:R178)</f>
        <v>15.131104</v>
      </c>
      <c r="S167" s="196"/>
      <c r="T167" s="198">
        <f>SUM(T168:T178)</f>
        <v>0.688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9" t="s">
        <v>84</v>
      </c>
      <c r="AT167" s="200" t="s">
        <v>75</v>
      </c>
      <c r="AU167" s="200" t="s">
        <v>87</v>
      </c>
      <c r="AY167" s="199" t="s">
        <v>128</v>
      </c>
      <c r="BK167" s="201">
        <f>SUM(BK168:BK178)</f>
        <v>0</v>
      </c>
    </row>
    <row r="168" spans="1:65" s="2" customFormat="1" ht="33" customHeight="1">
      <c r="A168" s="38"/>
      <c r="B168" s="39"/>
      <c r="C168" s="204" t="s">
        <v>347</v>
      </c>
      <c r="D168" s="204" t="s">
        <v>132</v>
      </c>
      <c r="E168" s="205" t="s">
        <v>789</v>
      </c>
      <c r="F168" s="206" t="s">
        <v>790</v>
      </c>
      <c r="G168" s="207" t="s">
        <v>135</v>
      </c>
      <c r="H168" s="208">
        <v>8</v>
      </c>
      <c r="I168" s="209"/>
      <c r="J168" s="210">
        <f>ROUND(I168*H168,2)</f>
        <v>0</v>
      </c>
      <c r="K168" s="206" t="s">
        <v>136</v>
      </c>
      <c r="L168" s="44"/>
      <c r="M168" s="211" t="s">
        <v>19</v>
      </c>
      <c r="N168" s="212" t="s">
        <v>47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0.086</v>
      </c>
      <c r="T168" s="214">
        <f>S168*H168</f>
        <v>0.688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137</v>
      </c>
      <c r="AT168" s="215" t="s">
        <v>132</v>
      </c>
      <c r="AU168" s="215" t="s">
        <v>138</v>
      </c>
      <c r="AY168" s="17" t="s">
        <v>128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84</v>
      </c>
      <c r="BK168" s="216">
        <f>ROUND(I168*H168,2)</f>
        <v>0</v>
      </c>
      <c r="BL168" s="17" t="s">
        <v>137</v>
      </c>
      <c r="BM168" s="215" t="s">
        <v>791</v>
      </c>
    </row>
    <row r="169" spans="1:47" s="2" customFormat="1" ht="12">
      <c r="A169" s="38"/>
      <c r="B169" s="39"/>
      <c r="C169" s="40"/>
      <c r="D169" s="217" t="s">
        <v>140</v>
      </c>
      <c r="E169" s="40"/>
      <c r="F169" s="218" t="s">
        <v>792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140</v>
      </c>
      <c r="AU169" s="17" t="s">
        <v>138</v>
      </c>
    </row>
    <row r="170" spans="1:65" s="2" customFormat="1" ht="24.15" customHeight="1">
      <c r="A170" s="38"/>
      <c r="B170" s="39"/>
      <c r="C170" s="204" t="s">
        <v>352</v>
      </c>
      <c r="D170" s="204" t="s">
        <v>132</v>
      </c>
      <c r="E170" s="205" t="s">
        <v>793</v>
      </c>
      <c r="F170" s="206" t="s">
        <v>794</v>
      </c>
      <c r="G170" s="207" t="s">
        <v>144</v>
      </c>
      <c r="H170" s="208">
        <v>6</v>
      </c>
      <c r="I170" s="209"/>
      <c r="J170" s="210">
        <f>ROUND(I170*H170,2)</f>
        <v>0</v>
      </c>
      <c r="K170" s="206" t="s">
        <v>136</v>
      </c>
      <c r="L170" s="44"/>
      <c r="M170" s="211" t="s">
        <v>19</v>
      </c>
      <c r="N170" s="212" t="s">
        <v>47</v>
      </c>
      <c r="O170" s="84"/>
      <c r="P170" s="213">
        <f>O170*H170</f>
        <v>0</v>
      </c>
      <c r="Q170" s="213">
        <v>0.13404</v>
      </c>
      <c r="R170" s="213">
        <f>Q170*H170</f>
        <v>0.80424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137</v>
      </c>
      <c r="AT170" s="215" t="s">
        <v>132</v>
      </c>
      <c r="AU170" s="215" t="s">
        <v>138</v>
      </c>
      <c r="AY170" s="17" t="s">
        <v>128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84</v>
      </c>
      <c r="BK170" s="216">
        <f>ROUND(I170*H170,2)</f>
        <v>0</v>
      </c>
      <c r="BL170" s="17" t="s">
        <v>137</v>
      </c>
      <c r="BM170" s="215" t="s">
        <v>795</v>
      </c>
    </row>
    <row r="171" spans="1:47" s="2" customFormat="1" ht="12">
      <c r="A171" s="38"/>
      <c r="B171" s="39"/>
      <c r="C171" s="40"/>
      <c r="D171" s="217" t="s">
        <v>140</v>
      </c>
      <c r="E171" s="40"/>
      <c r="F171" s="218" t="s">
        <v>796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140</v>
      </c>
      <c r="AU171" s="17" t="s">
        <v>138</v>
      </c>
    </row>
    <row r="172" spans="1:65" s="2" customFormat="1" ht="24.15" customHeight="1">
      <c r="A172" s="38"/>
      <c r="B172" s="39"/>
      <c r="C172" s="204" t="s">
        <v>360</v>
      </c>
      <c r="D172" s="204" t="s">
        <v>132</v>
      </c>
      <c r="E172" s="205" t="s">
        <v>797</v>
      </c>
      <c r="F172" s="206" t="s">
        <v>798</v>
      </c>
      <c r="G172" s="207" t="s">
        <v>144</v>
      </c>
      <c r="H172" s="208">
        <v>6</v>
      </c>
      <c r="I172" s="209"/>
      <c r="J172" s="210">
        <f>ROUND(I172*H172,2)</f>
        <v>0</v>
      </c>
      <c r="K172" s="206" t="s">
        <v>136</v>
      </c>
      <c r="L172" s="44"/>
      <c r="M172" s="211" t="s">
        <v>19</v>
      </c>
      <c r="N172" s="212" t="s">
        <v>47</v>
      </c>
      <c r="O172" s="84"/>
      <c r="P172" s="213">
        <f>O172*H172</f>
        <v>0</v>
      </c>
      <c r="Q172" s="213">
        <v>0.053724</v>
      </c>
      <c r="R172" s="213">
        <f>Q172*H172</f>
        <v>0.322344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137</v>
      </c>
      <c r="AT172" s="215" t="s">
        <v>132</v>
      </c>
      <c r="AU172" s="215" t="s">
        <v>138</v>
      </c>
      <c r="AY172" s="17" t="s">
        <v>128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84</v>
      </c>
      <c r="BK172" s="216">
        <f>ROUND(I172*H172,2)</f>
        <v>0</v>
      </c>
      <c r="BL172" s="17" t="s">
        <v>137</v>
      </c>
      <c r="BM172" s="215" t="s">
        <v>799</v>
      </c>
    </row>
    <row r="173" spans="1:47" s="2" customFormat="1" ht="12">
      <c r="A173" s="38"/>
      <c r="B173" s="39"/>
      <c r="C173" s="40"/>
      <c r="D173" s="217" t="s">
        <v>140</v>
      </c>
      <c r="E173" s="40"/>
      <c r="F173" s="218" t="s">
        <v>800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140</v>
      </c>
      <c r="AU173" s="17" t="s">
        <v>138</v>
      </c>
    </row>
    <row r="174" spans="1:65" s="2" customFormat="1" ht="24.15" customHeight="1">
      <c r="A174" s="38"/>
      <c r="B174" s="39"/>
      <c r="C174" s="204" t="s">
        <v>362</v>
      </c>
      <c r="D174" s="204" t="s">
        <v>132</v>
      </c>
      <c r="E174" s="205" t="s">
        <v>801</v>
      </c>
      <c r="F174" s="206" t="s">
        <v>802</v>
      </c>
      <c r="G174" s="207" t="s">
        <v>135</v>
      </c>
      <c r="H174" s="208">
        <v>6.5</v>
      </c>
      <c r="I174" s="209"/>
      <c r="J174" s="210">
        <f>ROUND(I174*H174,2)</f>
        <v>0</v>
      </c>
      <c r="K174" s="206" t="s">
        <v>136</v>
      </c>
      <c r="L174" s="44"/>
      <c r="M174" s="211" t="s">
        <v>19</v>
      </c>
      <c r="N174" s="212" t="s">
        <v>47</v>
      </c>
      <c r="O174" s="84"/>
      <c r="P174" s="213">
        <f>O174*H174</f>
        <v>0</v>
      </c>
      <c r="Q174" s="213">
        <v>0.61608</v>
      </c>
      <c r="R174" s="213">
        <f>Q174*H174</f>
        <v>4.004519999999999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137</v>
      </c>
      <c r="AT174" s="215" t="s">
        <v>132</v>
      </c>
      <c r="AU174" s="215" t="s">
        <v>138</v>
      </c>
      <c r="AY174" s="17" t="s">
        <v>128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84</v>
      </c>
      <c r="BK174" s="216">
        <f>ROUND(I174*H174,2)</f>
        <v>0</v>
      </c>
      <c r="BL174" s="17" t="s">
        <v>137</v>
      </c>
      <c r="BM174" s="215" t="s">
        <v>803</v>
      </c>
    </row>
    <row r="175" spans="1:47" s="2" customFormat="1" ht="12">
      <c r="A175" s="38"/>
      <c r="B175" s="39"/>
      <c r="C175" s="40"/>
      <c r="D175" s="217" t="s">
        <v>140</v>
      </c>
      <c r="E175" s="40"/>
      <c r="F175" s="218" t="s">
        <v>804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140</v>
      </c>
      <c r="AU175" s="17" t="s">
        <v>138</v>
      </c>
    </row>
    <row r="176" spans="1:65" s="2" customFormat="1" ht="16.5" customHeight="1">
      <c r="A176" s="38"/>
      <c r="B176" s="39"/>
      <c r="C176" s="246" t="s">
        <v>367</v>
      </c>
      <c r="D176" s="246" t="s">
        <v>307</v>
      </c>
      <c r="E176" s="247" t="s">
        <v>805</v>
      </c>
      <c r="F176" s="248" t="s">
        <v>806</v>
      </c>
      <c r="G176" s="249" t="s">
        <v>228</v>
      </c>
      <c r="H176" s="250">
        <v>10</v>
      </c>
      <c r="I176" s="251"/>
      <c r="J176" s="252">
        <f>ROUND(I176*H176,2)</f>
        <v>0</v>
      </c>
      <c r="K176" s="248" t="s">
        <v>136</v>
      </c>
      <c r="L176" s="253"/>
      <c r="M176" s="254" t="s">
        <v>19</v>
      </c>
      <c r="N176" s="255" t="s">
        <v>47</v>
      </c>
      <c r="O176" s="84"/>
      <c r="P176" s="213">
        <f>O176*H176</f>
        <v>0</v>
      </c>
      <c r="Q176" s="213">
        <v>1</v>
      </c>
      <c r="R176" s="213">
        <f>Q176*H176</f>
        <v>10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174</v>
      </c>
      <c r="AT176" s="215" t="s">
        <v>307</v>
      </c>
      <c r="AU176" s="215" t="s">
        <v>138</v>
      </c>
      <c r="AY176" s="17" t="s">
        <v>128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137</v>
      </c>
      <c r="BM176" s="215" t="s">
        <v>807</v>
      </c>
    </row>
    <row r="177" spans="1:65" s="2" customFormat="1" ht="24.15" customHeight="1">
      <c r="A177" s="38"/>
      <c r="B177" s="39"/>
      <c r="C177" s="204" t="s">
        <v>370</v>
      </c>
      <c r="D177" s="204" t="s">
        <v>132</v>
      </c>
      <c r="E177" s="205" t="s">
        <v>808</v>
      </c>
      <c r="F177" s="206" t="s">
        <v>809</v>
      </c>
      <c r="G177" s="207" t="s">
        <v>144</v>
      </c>
      <c r="H177" s="208">
        <v>3</v>
      </c>
      <c r="I177" s="209"/>
      <c r="J177" s="210">
        <f>ROUND(I177*H177,2)</f>
        <v>0</v>
      </c>
      <c r="K177" s="206" t="s">
        <v>136</v>
      </c>
      <c r="L177" s="44"/>
      <c r="M177" s="211" t="s">
        <v>19</v>
      </c>
      <c r="N177" s="212" t="s">
        <v>47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137</v>
      </c>
      <c r="AT177" s="215" t="s">
        <v>132</v>
      </c>
      <c r="AU177" s="215" t="s">
        <v>138</v>
      </c>
      <c r="AY177" s="17" t="s">
        <v>128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84</v>
      </c>
      <c r="BK177" s="216">
        <f>ROUND(I177*H177,2)</f>
        <v>0</v>
      </c>
      <c r="BL177" s="17" t="s">
        <v>137</v>
      </c>
      <c r="BM177" s="215" t="s">
        <v>810</v>
      </c>
    </row>
    <row r="178" spans="1:47" s="2" customFormat="1" ht="12">
      <c r="A178" s="38"/>
      <c r="B178" s="39"/>
      <c r="C178" s="40"/>
      <c r="D178" s="217" t="s">
        <v>140</v>
      </c>
      <c r="E178" s="40"/>
      <c r="F178" s="218" t="s">
        <v>811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140</v>
      </c>
      <c r="AU178" s="17" t="s">
        <v>138</v>
      </c>
    </row>
    <row r="179" spans="1:63" s="12" customFormat="1" ht="22.8" customHeight="1">
      <c r="A179" s="12"/>
      <c r="B179" s="188"/>
      <c r="C179" s="189"/>
      <c r="D179" s="190" t="s">
        <v>75</v>
      </c>
      <c r="E179" s="202" t="s">
        <v>643</v>
      </c>
      <c r="F179" s="202" t="s">
        <v>644</v>
      </c>
      <c r="G179" s="189"/>
      <c r="H179" s="189"/>
      <c r="I179" s="192"/>
      <c r="J179" s="203">
        <f>BK179</f>
        <v>0</v>
      </c>
      <c r="K179" s="189"/>
      <c r="L179" s="194"/>
      <c r="M179" s="195"/>
      <c r="N179" s="196"/>
      <c r="O179" s="196"/>
      <c r="P179" s="197">
        <f>SUM(P180:P181)</f>
        <v>0</v>
      </c>
      <c r="Q179" s="196"/>
      <c r="R179" s="197">
        <f>SUM(R180:R181)</f>
        <v>0</v>
      </c>
      <c r="S179" s="196"/>
      <c r="T179" s="198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99" t="s">
        <v>84</v>
      </c>
      <c r="AT179" s="200" t="s">
        <v>75</v>
      </c>
      <c r="AU179" s="200" t="s">
        <v>84</v>
      </c>
      <c r="AY179" s="199" t="s">
        <v>128</v>
      </c>
      <c r="BK179" s="201">
        <f>SUM(BK180:BK181)</f>
        <v>0</v>
      </c>
    </row>
    <row r="180" spans="1:65" s="2" customFormat="1" ht="24.15" customHeight="1">
      <c r="A180" s="38"/>
      <c r="B180" s="39"/>
      <c r="C180" s="204" t="s">
        <v>374</v>
      </c>
      <c r="D180" s="204" t="s">
        <v>132</v>
      </c>
      <c r="E180" s="205" t="s">
        <v>812</v>
      </c>
      <c r="F180" s="206" t="s">
        <v>813</v>
      </c>
      <c r="G180" s="207" t="s">
        <v>228</v>
      </c>
      <c r="H180" s="208">
        <v>608.825</v>
      </c>
      <c r="I180" s="209"/>
      <c r="J180" s="210">
        <f>ROUND(I180*H180,2)</f>
        <v>0</v>
      </c>
      <c r="K180" s="206" t="s">
        <v>136</v>
      </c>
      <c r="L180" s="44"/>
      <c r="M180" s="211" t="s">
        <v>19</v>
      </c>
      <c r="N180" s="212" t="s">
        <v>47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137</v>
      </c>
      <c r="AT180" s="215" t="s">
        <v>132</v>
      </c>
      <c r="AU180" s="215" t="s">
        <v>87</v>
      </c>
      <c r="AY180" s="17" t="s">
        <v>128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84</v>
      </c>
      <c r="BK180" s="216">
        <f>ROUND(I180*H180,2)</f>
        <v>0</v>
      </c>
      <c r="BL180" s="17" t="s">
        <v>137</v>
      </c>
      <c r="BM180" s="215" t="s">
        <v>814</v>
      </c>
    </row>
    <row r="181" spans="1:47" s="2" customFormat="1" ht="12">
      <c r="A181" s="38"/>
      <c r="B181" s="39"/>
      <c r="C181" s="40"/>
      <c r="D181" s="217" t="s">
        <v>140</v>
      </c>
      <c r="E181" s="40"/>
      <c r="F181" s="218" t="s">
        <v>815</v>
      </c>
      <c r="G181" s="40"/>
      <c r="H181" s="40"/>
      <c r="I181" s="219"/>
      <c r="J181" s="40"/>
      <c r="K181" s="40"/>
      <c r="L181" s="44"/>
      <c r="M181" s="256"/>
      <c r="N181" s="257"/>
      <c r="O181" s="258"/>
      <c r="P181" s="258"/>
      <c r="Q181" s="258"/>
      <c r="R181" s="258"/>
      <c r="S181" s="258"/>
      <c r="T181" s="259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140</v>
      </c>
      <c r="AU181" s="17" t="s">
        <v>87</v>
      </c>
    </row>
    <row r="182" spans="1:31" s="2" customFormat="1" ht="6.95" customHeight="1">
      <c r="A182" s="38"/>
      <c r="B182" s="59"/>
      <c r="C182" s="60"/>
      <c r="D182" s="60"/>
      <c r="E182" s="60"/>
      <c r="F182" s="60"/>
      <c r="G182" s="60"/>
      <c r="H182" s="60"/>
      <c r="I182" s="60"/>
      <c r="J182" s="60"/>
      <c r="K182" s="60"/>
      <c r="L182" s="44"/>
      <c r="M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</sheetData>
  <sheetProtection password="C4E3" sheet="1" objects="1" scenarios="1" formatColumns="0" formatRows="0" autoFilter="0"/>
  <autoFilter ref="C84:K18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2/132254204"/>
    <hyperlink ref="F93" r:id="rId2" display="https://podminky.urs.cz/item/CS_URS_2023_02/151101102"/>
    <hyperlink ref="F96" r:id="rId3" display="https://podminky.urs.cz/item/CS_URS_2023_02/151101112"/>
    <hyperlink ref="F98" r:id="rId4" display="https://podminky.urs.cz/item/CS_URS_2023_02/133254102"/>
    <hyperlink ref="F100" r:id="rId5" display="https://podminky.urs.cz/item/CS_URS_2023_02/174151101"/>
    <hyperlink ref="F105" r:id="rId6" display="https://podminky.urs.cz/item/CS_URS_2023_02/175151101"/>
    <hyperlink ref="F109" r:id="rId7" display="https://podminky.urs.cz/item/CS_URS_2023_02/162751117"/>
    <hyperlink ref="F112" r:id="rId8" display="https://podminky.urs.cz/item/CS_URS_2023_02/171251201"/>
    <hyperlink ref="F114" r:id="rId9" display="https://podminky.urs.cz/item/CS_URS_2023_02/171201231"/>
    <hyperlink ref="F118" r:id="rId10" display="https://podminky.urs.cz/item/CS_URS_2023_02/871355221"/>
    <hyperlink ref="F121" r:id="rId11" display="https://podminky.urs.cz/item/CS_URS_2023_02/871365221"/>
    <hyperlink ref="F123" r:id="rId12" display="https://podminky.urs.cz/item/CS_URS_2023_02/877355211"/>
    <hyperlink ref="F126" r:id="rId13" display="https://podminky.urs.cz/item/CS_URS_2023_02/877350330"/>
    <hyperlink ref="F129" r:id="rId14" display="https://podminky.urs.cz/item/CS_URS_2023_02/877350320"/>
    <hyperlink ref="F133" r:id="rId15" display="https://podminky.urs.cz/item/CS_URS_2023_02/877360320"/>
    <hyperlink ref="F136" r:id="rId16" display="https://podminky.urs.cz/item/CS_URS_2023_02/877360330"/>
    <hyperlink ref="F139" r:id="rId17" display="https://podminky.urs.cz/item/CS_URS_2023_02/899722113"/>
    <hyperlink ref="F141" r:id="rId18" display="https://podminky.urs.cz/item/CS_URS_2023_02/894812315"/>
    <hyperlink ref="F143" r:id="rId19" display="https://podminky.urs.cz/item/CS_URS_2023_02/894812321"/>
    <hyperlink ref="F145" r:id="rId20" display="https://podminky.urs.cz/item/CS_URS_2023_02/894812316"/>
    <hyperlink ref="F147" r:id="rId21" display="https://podminky.urs.cz/item/CS_URS_2023_02/894812322"/>
    <hyperlink ref="F149" r:id="rId22" display="https://podminky.urs.cz/item/CS_URS_2023_02/894812331"/>
    <hyperlink ref="F151" r:id="rId23" display="https://podminky.urs.cz/item/CS_URS_2023_02/894812332"/>
    <hyperlink ref="F153" r:id="rId24" display="https://podminky.urs.cz/item/CS_URS_2023_02/894812333"/>
    <hyperlink ref="F155" r:id="rId25" display="https://podminky.urs.cz/item/CS_URS_2023_02/894812339"/>
    <hyperlink ref="F157" r:id="rId26" display="https://podminky.urs.cz/item/CS_URS_2023_02/894812357"/>
    <hyperlink ref="F159" r:id="rId27" display="https://podminky.urs.cz/item/CS_URS_2023_02/894812377"/>
    <hyperlink ref="F162" r:id="rId28" display="https://podminky.urs.cz/item/CS_URS_2023_02/892362121"/>
    <hyperlink ref="F164" r:id="rId29" display="https://podminky.urs.cz/item/CS_URS_2023_02/892352121"/>
    <hyperlink ref="F166" r:id="rId30" display="https://podminky.urs.cz/item/CS_URS_2023_02/359901211"/>
    <hyperlink ref="F169" r:id="rId31" display="https://podminky.urs.cz/item/CS_URS_2023_02/938902322"/>
    <hyperlink ref="F171" r:id="rId32" display="https://podminky.urs.cz/item/CS_URS_2023_02/594511113"/>
    <hyperlink ref="F173" r:id="rId33" display="https://podminky.urs.cz/item/CS_URS_2023_02/599632111"/>
    <hyperlink ref="F175" r:id="rId34" display="https://podminky.urs.cz/item/CS_URS_2023_02/597191121"/>
    <hyperlink ref="F178" r:id="rId35" display="https://podminky.urs.cz/item/CS_URS_2023_02/564681011"/>
    <hyperlink ref="F181" r:id="rId36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Chodník podél místní komunikace ul. Bužkovská v Petřvaldu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816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91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28. 7. 2023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37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38</v>
      </c>
      <c r="F24" s="38"/>
      <c r="G24" s="38"/>
      <c r="H24" s="38"/>
      <c r="I24" s="132" t="s">
        <v>29</v>
      </c>
      <c r="J24" s="136" t="s">
        <v>39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ROUND((SUM(BE80:BE91)),2)</f>
        <v>0</v>
      </c>
      <c r="G33" s="38"/>
      <c r="H33" s="38"/>
      <c r="I33" s="148">
        <v>0.21</v>
      </c>
      <c r="J33" s="147">
        <f>ROUND(((SUM(BE80:BE91))*I33),2)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ROUND((SUM(BF80:BF91)),2)</f>
        <v>0</v>
      </c>
      <c r="G34" s="38"/>
      <c r="H34" s="38"/>
      <c r="I34" s="148">
        <v>0.15</v>
      </c>
      <c r="J34" s="147">
        <f>ROUND(((SUM(BF80:BF91))*I34),2)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ROUND((SUM(BG80:BG91)),2)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ROUND((SUM(BH80:BH91)),2)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ROUND((SUM(BI80:BI91)),2)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Chodník podél místní komunikace ul. Bužkovská v Petřvaldu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Petřvald</v>
      </c>
      <c r="G52" s="40"/>
      <c r="H52" s="40"/>
      <c r="I52" s="32" t="s">
        <v>23</v>
      </c>
      <c r="J52" s="72" t="str">
        <f>IF(J12="","",J12)</f>
        <v>28. 7. 2023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Petřvald</v>
      </c>
      <c r="G54" s="40"/>
      <c r="H54" s="40"/>
      <c r="I54" s="32" t="s">
        <v>33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PROINK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100</v>
      </c>
      <c r="D57" s="162"/>
      <c r="E57" s="162"/>
      <c r="F57" s="162"/>
      <c r="G57" s="162"/>
      <c r="H57" s="162"/>
      <c r="I57" s="162"/>
      <c r="J57" s="163" t="s">
        <v>101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102</v>
      </c>
    </row>
    <row r="60" spans="1:31" s="9" customFormat="1" ht="24.95" customHeight="1">
      <c r="A60" s="9"/>
      <c r="B60" s="165"/>
      <c r="C60" s="166"/>
      <c r="D60" s="167" t="s">
        <v>103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113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0" t="str">
        <f>E7</f>
        <v>Chodník podél místní komunikace ul. Bužkovská v Petřvaldu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97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VON - Vedlejší a ostatní náklady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>Petřvald</v>
      </c>
      <c r="G74" s="40"/>
      <c r="H74" s="40"/>
      <c r="I74" s="32" t="s">
        <v>23</v>
      </c>
      <c r="J74" s="72" t="str">
        <f>IF(J12="","",J12)</f>
        <v>28. 7. 2023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>Město Petřvald</v>
      </c>
      <c r="G76" s="40"/>
      <c r="H76" s="40"/>
      <c r="I76" s="32" t="s">
        <v>33</v>
      </c>
      <c r="J76" s="36" t="str">
        <f>E21</f>
        <v xml:space="preserve"> 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31</v>
      </c>
      <c r="D77" s="40"/>
      <c r="E77" s="40"/>
      <c r="F77" s="27" t="str">
        <f>IF(E18="","",E18)</f>
        <v>Vyplň údaj</v>
      </c>
      <c r="G77" s="40"/>
      <c r="H77" s="40"/>
      <c r="I77" s="32" t="s">
        <v>36</v>
      </c>
      <c r="J77" s="36" t="str">
        <f>E24</f>
        <v>PROINK s.r.o.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1" customFormat="1" ht="29.25" customHeight="1">
      <c r="A79" s="177"/>
      <c r="B79" s="178"/>
      <c r="C79" s="179" t="s">
        <v>114</v>
      </c>
      <c r="D79" s="180" t="s">
        <v>61</v>
      </c>
      <c r="E79" s="180" t="s">
        <v>57</v>
      </c>
      <c r="F79" s="180" t="s">
        <v>58</v>
      </c>
      <c r="G79" s="180" t="s">
        <v>115</v>
      </c>
      <c r="H79" s="180" t="s">
        <v>116</v>
      </c>
      <c r="I79" s="180" t="s">
        <v>117</v>
      </c>
      <c r="J79" s="180" t="s">
        <v>101</v>
      </c>
      <c r="K79" s="181" t="s">
        <v>118</v>
      </c>
      <c r="L79" s="182"/>
      <c r="M79" s="92" t="s">
        <v>19</v>
      </c>
      <c r="N79" s="93" t="s">
        <v>46</v>
      </c>
      <c r="O79" s="93" t="s">
        <v>119</v>
      </c>
      <c r="P79" s="93" t="s">
        <v>120</v>
      </c>
      <c r="Q79" s="93" t="s">
        <v>121</v>
      </c>
      <c r="R79" s="93" t="s">
        <v>122</v>
      </c>
      <c r="S79" s="93" t="s">
        <v>123</v>
      </c>
      <c r="T79" s="94" t="s">
        <v>124</v>
      </c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</row>
    <row r="80" spans="1:63" s="2" customFormat="1" ht="22.8" customHeight="1">
      <c r="A80" s="38"/>
      <c r="B80" s="39"/>
      <c r="C80" s="99" t="s">
        <v>125</v>
      </c>
      <c r="D80" s="40"/>
      <c r="E80" s="40"/>
      <c r="F80" s="40"/>
      <c r="G80" s="40"/>
      <c r="H80" s="40"/>
      <c r="I80" s="40"/>
      <c r="J80" s="183">
        <f>BK80</f>
        <v>0</v>
      </c>
      <c r="K80" s="40"/>
      <c r="L80" s="44"/>
      <c r="M80" s="95"/>
      <c r="N80" s="184"/>
      <c r="O80" s="96"/>
      <c r="P80" s="185">
        <f>P81</f>
        <v>0</v>
      </c>
      <c r="Q80" s="96"/>
      <c r="R80" s="185">
        <f>R81</f>
        <v>0</v>
      </c>
      <c r="S80" s="96"/>
      <c r="T80" s="186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75</v>
      </c>
      <c r="AU80" s="17" t="s">
        <v>102</v>
      </c>
      <c r="BK80" s="187">
        <f>BK81</f>
        <v>0</v>
      </c>
    </row>
    <row r="81" spans="1:63" s="12" customFormat="1" ht="25.9" customHeight="1">
      <c r="A81" s="12"/>
      <c r="B81" s="188"/>
      <c r="C81" s="189"/>
      <c r="D81" s="190" t="s">
        <v>75</v>
      </c>
      <c r="E81" s="191" t="s">
        <v>126</v>
      </c>
      <c r="F81" s="191" t="s">
        <v>127</v>
      </c>
      <c r="G81" s="189"/>
      <c r="H81" s="189"/>
      <c r="I81" s="192"/>
      <c r="J81" s="193">
        <f>BK81</f>
        <v>0</v>
      </c>
      <c r="K81" s="189"/>
      <c r="L81" s="194"/>
      <c r="M81" s="195"/>
      <c r="N81" s="196"/>
      <c r="O81" s="196"/>
      <c r="P81" s="197">
        <f>SUM(P82:P91)</f>
        <v>0</v>
      </c>
      <c r="Q81" s="196"/>
      <c r="R81" s="197">
        <f>SUM(R82:R91)</f>
        <v>0</v>
      </c>
      <c r="S81" s="196"/>
      <c r="T81" s="198">
        <f>SUM(T82:T91)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99" t="s">
        <v>84</v>
      </c>
      <c r="AT81" s="200" t="s">
        <v>75</v>
      </c>
      <c r="AU81" s="200" t="s">
        <v>76</v>
      </c>
      <c r="AY81" s="199" t="s">
        <v>128</v>
      </c>
      <c r="BK81" s="201">
        <f>SUM(BK82:BK91)</f>
        <v>0</v>
      </c>
    </row>
    <row r="82" spans="1:65" s="2" customFormat="1" ht="16.5" customHeight="1">
      <c r="A82" s="38"/>
      <c r="B82" s="39"/>
      <c r="C82" s="204" t="s">
        <v>84</v>
      </c>
      <c r="D82" s="204" t="s">
        <v>132</v>
      </c>
      <c r="E82" s="205" t="s">
        <v>84</v>
      </c>
      <c r="F82" s="206" t="s">
        <v>817</v>
      </c>
      <c r="G82" s="207" t="s">
        <v>166</v>
      </c>
      <c r="H82" s="208">
        <v>1</v>
      </c>
      <c r="I82" s="209"/>
      <c r="J82" s="210">
        <f>ROUND(I82*H82,2)</f>
        <v>0</v>
      </c>
      <c r="K82" s="206" t="s">
        <v>19</v>
      </c>
      <c r="L82" s="44"/>
      <c r="M82" s="211" t="s">
        <v>19</v>
      </c>
      <c r="N82" s="212" t="s">
        <v>47</v>
      </c>
      <c r="O82" s="84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15" t="s">
        <v>137</v>
      </c>
      <c r="AT82" s="215" t="s">
        <v>132</v>
      </c>
      <c r="AU82" s="215" t="s">
        <v>84</v>
      </c>
      <c r="AY82" s="17" t="s">
        <v>128</v>
      </c>
      <c r="BE82" s="216">
        <f>IF(N82="základní",J82,0)</f>
        <v>0</v>
      </c>
      <c r="BF82" s="216">
        <f>IF(N82="snížená",J82,0)</f>
        <v>0</v>
      </c>
      <c r="BG82" s="216">
        <f>IF(N82="zákl. přenesená",J82,0)</f>
        <v>0</v>
      </c>
      <c r="BH82" s="216">
        <f>IF(N82="sníž. přenesená",J82,0)</f>
        <v>0</v>
      </c>
      <c r="BI82" s="216">
        <f>IF(N82="nulová",J82,0)</f>
        <v>0</v>
      </c>
      <c r="BJ82" s="17" t="s">
        <v>84</v>
      </c>
      <c r="BK82" s="216">
        <f>ROUND(I82*H82,2)</f>
        <v>0</v>
      </c>
      <c r="BL82" s="17" t="s">
        <v>137</v>
      </c>
      <c r="BM82" s="215" t="s">
        <v>818</v>
      </c>
    </row>
    <row r="83" spans="1:65" s="2" customFormat="1" ht="16.5" customHeight="1">
      <c r="A83" s="38"/>
      <c r="B83" s="39"/>
      <c r="C83" s="204" t="s">
        <v>87</v>
      </c>
      <c r="D83" s="204" t="s">
        <v>132</v>
      </c>
      <c r="E83" s="205" t="s">
        <v>87</v>
      </c>
      <c r="F83" s="206" t="s">
        <v>819</v>
      </c>
      <c r="G83" s="207" t="s">
        <v>166</v>
      </c>
      <c r="H83" s="208">
        <v>1</v>
      </c>
      <c r="I83" s="209"/>
      <c r="J83" s="210">
        <f>ROUND(I83*H83,2)</f>
        <v>0</v>
      </c>
      <c r="K83" s="206" t="s">
        <v>19</v>
      </c>
      <c r="L83" s="44"/>
      <c r="M83" s="211" t="s">
        <v>19</v>
      </c>
      <c r="N83" s="212" t="s">
        <v>47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5" t="s">
        <v>137</v>
      </c>
      <c r="AT83" s="215" t="s">
        <v>132</v>
      </c>
      <c r="AU83" s="215" t="s">
        <v>84</v>
      </c>
      <c r="AY83" s="17" t="s">
        <v>128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7" t="s">
        <v>84</v>
      </c>
      <c r="BK83" s="216">
        <f>ROUND(I83*H83,2)</f>
        <v>0</v>
      </c>
      <c r="BL83" s="17" t="s">
        <v>137</v>
      </c>
      <c r="BM83" s="215" t="s">
        <v>820</v>
      </c>
    </row>
    <row r="84" spans="1:65" s="2" customFormat="1" ht="16.5" customHeight="1">
      <c r="A84" s="38"/>
      <c r="B84" s="39"/>
      <c r="C84" s="204" t="s">
        <v>138</v>
      </c>
      <c r="D84" s="204" t="s">
        <v>132</v>
      </c>
      <c r="E84" s="205" t="s">
        <v>138</v>
      </c>
      <c r="F84" s="206" t="s">
        <v>821</v>
      </c>
      <c r="G84" s="207" t="s">
        <v>166</v>
      </c>
      <c r="H84" s="208">
        <v>1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47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137</v>
      </c>
      <c r="AT84" s="215" t="s">
        <v>132</v>
      </c>
      <c r="AU84" s="215" t="s">
        <v>84</v>
      </c>
      <c r="AY84" s="17" t="s">
        <v>128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84</v>
      </c>
      <c r="BK84" s="216">
        <f>ROUND(I84*H84,2)</f>
        <v>0</v>
      </c>
      <c r="BL84" s="17" t="s">
        <v>137</v>
      </c>
      <c r="BM84" s="215" t="s">
        <v>822</v>
      </c>
    </row>
    <row r="85" spans="1:65" s="2" customFormat="1" ht="16.5" customHeight="1">
      <c r="A85" s="38"/>
      <c r="B85" s="39"/>
      <c r="C85" s="204" t="s">
        <v>137</v>
      </c>
      <c r="D85" s="204" t="s">
        <v>132</v>
      </c>
      <c r="E85" s="205" t="s">
        <v>137</v>
      </c>
      <c r="F85" s="206" t="s">
        <v>823</v>
      </c>
      <c r="G85" s="207" t="s">
        <v>166</v>
      </c>
      <c r="H85" s="208">
        <v>1</v>
      </c>
      <c r="I85" s="209"/>
      <c r="J85" s="210">
        <f>ROUND(I85*H85,2)</f>
        <v>0</v>
      </c>
      <c r="K85" s="206" t="s">
        <v>19</v>
      </c>
      <c r="L85" s="44"/>
      <c r="M85" s="211" t="s">
        <v>19</v>
      </c>
      <c r="N85" s="212" t="s">
        <v>47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137</v>
      </c>
      <c r="AT85" s="215" t="s">
        <v>132</v>
      </c>
      <c r="AU85" s="215" t="s">
        <v>84</v>
      </c>
      <c r="AY85" s="17" t="s">
        <v>128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84</v>
      </c>
      <c r="BK85" s="216">
        <f>ROUND(I85*H85,2)</f>
        <v>0</v>
      </c>
      <c r="BL85" s="17" t="s">
        <v>137</v>
      </c>
      <c r="BM85" s="215" t="s">
        <v>824</v>
      </c>
    </row>
    <row r="86" spans="1:65" s="2" customFormat="1" ht="16.5" customHeight="1">
      <c r="A86" s="38"/>
      <c r="B86" s="39"/>
      <c r="C86" s="204" t="s">
        <v>158</v>
      </c>
      <c r="D86" s="204" t="s">
        <v>132</v>
      </c>
      <c r="E86" s="205" t="s">
        <v>158</v>
      </c>
      <c r="F86" s="206" t="s">
        <v>825</v>
      </c>
      <c r="G86" s="207" t="s">
        <v>166</v>
      </c>
      <c r="H86" s="208">
        <v>1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137</v>
      </c>
      <c r="AT86" s="215" t="s">
        <v>132</v>
      </c>
      <c r="AU86" s="215" t="s">
        <v>84</v>
      </c>
      <c r="AY86" s="17" t="s">
        <v>128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84</v>
      </c>
      <c r="BK86" s="216">
        <f>ROUND(I86*H86,2)</f>
        <v>0</v>
      </c>
      <c r="BL86" s="17" t="s">
        <v>137</v>
      </c>
      <c r="BM86" s="215" t="s">
        <v>826</v>
      </c>
    </row>
    <row r="87" spans="1:65" s="2" customFormat="1" ht="16.5" customHeight="1">
      <c r="A87" s="38"/>
      <c r="B87" s="39"/>
      <c r="C87" s="204" t="s">
        <v>163</v>
      </c>
      <c r="D87" s="204" t="s">
        <v>132</v>
      </c>
      <c r="E87" s="205" t="s">
        <v>163</v>
      </c>
      <c r="F87" s="206" t="s">
        <v>827</v>
      </c>
      <c r="G87" s="207" t="s">
        <v>166</v>
      </c>
      <c r="H87" s="208">
        <v>1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47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137</v>
      </c>
      <c r="AT87" s="215" t="s">
        <v>132</v>
      </c>
      <c r="AU87" s="215" t="s">
        <v>84</v>
      </c>
      <c r="AY87" s="17" t="s">
        <v>128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84</v>
      </c>
      <c r="BK87" s="216">
        <f>ROUND(I87*H87,2)</f>
        <v>0</v>
      </c>
      <c r="BL87" s="17" t="s">
        <v>137</v>
      </c>
      <c r="BM87" s="215" t="s">
        <v>828</v>
      </c>
    </row>
    <row r="88" spans="1:65" s="2" customFormat="1" ht="16.5" customHeight="1">
      <c r="A88" s="38"/>
      <c r="B88" s="39"/>
      <c r="C88" s="204" t="s">
        <v>169</v>
      </c>
      <c r="D88" s="204" t="s">
        <v>132</v>
      </c>
      <c r="E88" s="205" t="s">
        <v>169</v>
      </c>
      <c r="F88" s="206" t="s">
        <v>829</v>
      </c>
      <c r="G88" s="207" t="s">
        <v>166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137</v>
      </c>
      <c r="AT88" s="215" t="s">
        <v>132</v>
      </c>
      <c r="AU88" s="215" t="s">
        <v>84</v>
      </c>
      <c r="AY88" s="17" t="s">
        <v>128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84</v>
      </c>
      <c r="BK88" s="216">
        <f>ROUND(I88*H88,2)</f>
        <v>0</v>
      </c>
      <c r="BL88" s="17" t="s">
        <v>137</v>
      </c>
      <c r="BM88" s="215" t="s">
        <v>830</v>
      </c>
    </row>
    <row r="89" spans="1:47" s="2" customFormat="1" ht="12">
      <c r="A89" s="38"/>
      <c r="B89" s="39"/>
      <c r="C89" s="40"/>
      <c r="D89" s="224" t="s">
        <v>204</v>
      </c>
      <c r="E89" s="40"/>
      <c r="F89" s="234" t="s">
        <v>831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204</v>
      </c>
      <c r="AU89" s="17" t="s">
        <v>84</v>
      </c>
    </row>
    <row r="90" spans="1:65" s="2" customFormat="1" ht="16.5" customHeight="1">
      <c r="A90" s="38"/>
      <c r="B90" s="39"/>
      <c r="C90" s="204" t="s">
        <v>174</v>
      </c>
      <c r="D90" s="204" t="s">
        <v>132</v>
      </c>
      <c r="E90" s="205" t="s">
        <v>174</v>
      </c>
      <c r="F90" s="206" t="s">
        <v>832</v>
      </c>
      <c r="G90" s="207" t="s">
        <v>166</v>
      </c>
      <c r="H90" s="208">
        <v>1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47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137</v>
      </c>
      <c r="AT90" s="215" t="s">
        <v>132</v>
      </c>
      <c r="AU90" s="215" t="s">
        <v>84</v>
      </c>
      <c r="AY90" s="17" t="s">
        <v>128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84</v>
      </c>
      <c r="BK90" s="216">
        <f>ROUND(I90*H90,2)</f>
        <v>0</v>
      </c>
      <c r="BL90" s="17" t="s">
        <v>137</v>
      </c>
      <c r="BM90" s="215" t="s">
        <v>833</v>
      </c>
    </row>
    <row r="91" spans="1:65" s="2" customFormat="1" ht="16.5" customHeight="1">
      <c r="A91" s="38"/>
      <c r="B91" s="39"/>
      <c r="C91" s="204" t="s">
        <v>179</v>
      </c>
      <c r="D91" s="204" t="s">
        <v>132</v>
      </c>
      <c r="E91" s="205" t="s">
        <v>179</v>
      </c>
      <c r="F91" s="206" t="s">
        <v>834</v>
      </c>
      <c r="G91" s="207" t="s">
        <v>166</v>
      </c>
      <c r="H91" s="208">
        <v>1</v>
      </c>
      <c r="I91" s="209"/>
      <c r="J91" s="210">
        <f>ROUND(I91*H91,2)</f>
        <v>0</v>
      </c>
      <c r="K91" s="206" t="s">
        <v>19</v>
      </c>
      <c r="L91" s="44"/>
      <c r="M91" s="260" t="s">
        <v>19</v>
      </c>
      <c r="N91" s="261" t="s">
        <v>47</v>
      </c>
      <c r="O91" s="258"/>
      <c r="P91" s="262">
        <f>O91*H91</f>
        <v>0</v>
      </c>
      <c r="Q91" s="262">
        <v>0</v>
      </c>
      <c r="R91" s="262">
        <f>Q91*H91</f>
        <v>0</v>
      </c>
      <c r="S91" s="262">
        <v>0</v>
      </c>
      <c r="T91" s="263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137</v>
      </c>
      <c r="AT91" s="215" t="s">
        <v>132</v>
      </c>
      <c r="AU91" s="215" t="s">
        <v>84</v>
      </c>
      <c r="AY91" s="17" t="s">
        <v>128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84</v>
      </c>
      <c r="BK91" s="216">
        <f>ROUND(I91*H91,2)</f>
        <v>0</v>
      </c>
      <c r="BL91" s="17" t="s">
        <v>137</v>
      </c>
      <c r="BM91" s="215" t="s">
        <v>835</v>
      </c>
    </row>
    <row r="92" spans="1:31" s="2" customFormat="1" ht="6.95" customHeight="1">
      <c r="A92" s="3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44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password="C4E3" sheet="1" objects="1" scenarios="1" formatColumns="0" formatRows="0" autoFilter="0"/>
  <autoFilter ref="C79:K9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836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837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838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839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840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841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842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843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844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845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846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83</v>
      </c>
      <c r="F18" s="275" t="s">
        <v>847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848</v>
      </c>
      <c r="F19" s="275" t="s">
        <v>849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850</v>
      </c>
      <c r="F20" s="275" t="s">
        <v>851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92</v>
      </c>
      <c r="F21" s="275" t="s">
        <v>93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94</v>
      </c>
      <c r="F22" s="275" t="s">
        <v>852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853</v>
      </c>
      <c r="F23" s="275" t="s">
        <v>854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855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856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857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858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859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860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861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862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863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114</v>
      </c>
      <c r="F36" s="275"/>
      <c r="G36" s="275" t="s">
        <v>864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865</v>
      </c>
      <c r="F37" s="275"/>
      <c r="G37" s="275" t="s">
        <v>866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57</v>
      </c>
      <c r="F38" s="275"/>
      <c r="G38" s="275" t="s">
        <v>867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58</v>
      </c>
      <c r="F39" s="275"/>
      <c r="G39" s="275" t="s">
        <v>868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115</v>
      </c>
      <c r="F40" s="275"/>
      <c r="G40" s="275" t="s">
        <v>869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116</v>
      </c>
      <c r="F41" s="275"/>
      <c r="G41" s="275" t="s">
        <v>870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871</v>
      </c>
      <c r="F42" s="275"/>
      <c r="G42" s="275" t="s">
        <v>872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873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874</v>
      </c>
      <c r="F44" s="275"/>
      <c r="G44" s="275" t="s">
        <v>875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118</v>
      </c>
      <c r="F45" s="275"/>
      <c r="G45" s="275" t="s">
        <v>876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877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878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879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880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881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882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883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884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885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886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887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888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889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890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891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892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893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894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895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896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897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898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899</v>
      </c>
      <c r="D76" s="293"/>
      <c r="E76" s="293"/>
      <c r="F76" s="293" t="s">
        <v>900</v>
      </c>
      <c r="G76" s="294"/>
      <c r="H76" s="293" t="s">
        <v>58</v>
      </c>
      <c r="I76" s="293" t="s">
        <v>61</v>
      </c>
      <c r="J76" s="293" t="s">
        <v>901</v>
      </c>
      <c r="K76" s="292"/>
    </row>
    <row r="77" spans="2:11" s="1" customFormat="1" ht="17.25" customHeight="1">
      <c r="B77" s="290"/>
      <c r="C77" s="295" t="s">
        <v>902</v>
      </c>
      <c r="D77" s="295"/>
      <c r="E77" s="295"/>
      <c r="F77" s="296" t="s">
        <v>903</v>
      </c>
      <c r="G77" s="297"/>
      <c r="H77" s="295"/>
      <c r="I77" s="295"/>
      <c r="J77" s="295" t="s">
        <v>904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57</v>
      </c>
      <c r="D79" s="300"/>
      <c r="E79" s="300"/>
      <c r="F79" s="301" t="s">
        <v>905</v>
      </c>
      <c r="G79" s="302"/>
      <c r="H79" s="278" t="s">
        <v>906</v>
      </c>
      <c r="I79" s="278" t="s">
        <v>907</v>
      </c>
      <c r="J79" s="278">
        <v>20</v>
      </c>
      <c r="K79" s="292"/>
    </row>
    <row r="80" spans="2:11" s="1" customFormat="1" ht="15" customHeight="1">
      <c r="B80" s="290"/>
      <c r="C80" s="278" t="s">
        <v>908</v>
      </c>
      <c r="D80" s="278"/>
      <c r="E80" s="278"/>
      <c r="F80" s="301" t="s">
        <v>905</v>
      </c>
      <c r="G80" s="302"/>
      <c r="H80" s="278" t="s">
        <v>909</v>
      </c>
      <c r="I80" s="278" t="s">
        <v>907</v>
      </c>
      <c r="J80" s="278">
        <v>120</v>
      </c>
      <c r="K80" s="292"/>
    </row>
    <row r="81" spans="2:11" s="1" customFormat="1" ht="15" customHeight="1">
      <c r="B81" s="303"/>
      <c r="C81" s="278" t="s">
        <v>910</v>
      </c>
      <c r="D81" s="278"/>
      <c r="E81" s="278"/>
      <c r="F81" s="301" t="s">
        <v>911</v>
      </c>
      <c r="G81" s="302"/>
      <c r="H81" s="278" t="s">
        <v>912</v>
      </c>
      <c r="I81" s="278" t="s">
        <v>907</v>
      </c>
      <c r="J81" s="278">
        <v>50</v>
      </c>
      <c r="K81" s="292"/>
    </row>
    <row r="82" spans="2:11" s="1" customFormat="1" ht="15" customHeight="1">
      <c r="B82" s="303"/>
      <c r="C82" s="278" t="s">
        <v>913</v>
      </c>
      <c r="D82" s="278"/>
      <c r="E82" s="278"/>
      <c r="F82" s="301" t="s">
        <v>905</v>
      </c>
      <c r="G82" s="302"/>
      <c r="H82" s="278" t="s">
        <v>914</v>
      </c>
      <c r="I82" s="278" t="s">
        <v>915</v>
      </c>
      <c r="J82" s="278"/>
      <c r="K82" s="292"/>
    </row>
    <row r="83" spans="2:11" s="1" customFormat="1" ht="15" customHeight="1">
      <c r="B83" s="303"/>
      <c r="C83" s="304" t="s">
        <v>916</v>
      </c>
      <c r="D83" s="304"/>
      <c r="E83" s="304"/>
      <c r="F83" s="305" t="s">
        <v>911</v>
      </c>
      <c r="G83" s="304"/>
      <c r="H83" s="304" t="s">
        <v>917</v>
      </c>
      <c r="I83" s="304" t="s">
        <v>907</v>
      </c>
      <c r="J83" s="304">
        <v>15</v>
      </c>
      <c r="K83" s="292"/>
    </row>
    <row r="84" spans="2:11" s="1" customFormat="1" ht="15" customHeight="1">
      <c r="B84" s="303"/>
      <c r="C84" s="304" t="s">
        <v>918</v>
      </c>
      <c r="D84" s="304"/>
      <c r="E84" s="304"/>
      <c r="F84" s="305" t="s">
        <v>911</v>
      </c>
      <c r="G84" s="304"/>
      <c r="H84" s="304" t="s">
        <v>919</v>
      </c>
      <c r="I84" s="304" t="s">
        <v>907</v>
      </c>
      <c r="J84" s="304">
        <v>15</v>
      </c>
      <c r="K84" s="292"/>
    </row>
    <row r="85" spans="2:11" s="1" customFormat="1" ht="15" customHeight="1">
      <c r="B85" s="303"/>
      <c r="C85" s="304" t="s">
        <v>920</v>
      </c>
      <c r="D85" s="304"/>
      <c r="E85" s="304"/>
      <c r="F85" s="305" t="s">
        <v>911</v>
      </c>
      <c r="G85" s="304"/>
      <c r="H85" s="304" t="s">
        <v>921</v>
      </c>
      <c r="I85" s="304" t="s">
        <v>907</v>
      </c>
      <c r="J85" s="304">
        <v>20</v>
      </c>
      <c r="K85" s="292"/>
    </row>
    <row r="86" spans="2:11" s="1" customFormat="1" ht="15" customHeight="1">
      <c r="B86" s="303"/>
      <c r="C86" s="304" t="s">
        <v>922</v>
      </c>
      <c r="D86" s="304"/>
      <c r="E86" s="304"/>
      <c r="F86" s="305" t="s">
        <v>911</v>
      </c>
      <c r="G86" s="304"/>
      <c r="H86" s="304" t="s">
        <v>923</v>
      </c>
      <c r="I86" s="304" t="s">
        <v>907</v>
      </c>
      <c r="J86" s="304">
        <v>20</v>
      </c>
      <c r="K86" s="292"/>
    </row>
    <row r="87" spans="2:11" s="1" customFormat="1" ht="15" customHeight="1">
      <c r="B87" s="303"/>
      <c r="C87" s="278" t="s">
        <v>924</v>
      </c>
      <c r="D87" s="278"/>
      <c r="E87" s="278"/>
      <c r="F87" s="301" t="s">
        <v>911</v>
      </c>
      <c r="G87" s="302"/>
      <c r="H87" s="278" t="s">
        <v>925</v>
      </c>
      <c r="I87" s="278" t="s">
        <v>907</v>
      </c>
      <c r="J87" s="278">
        <v>50</v>
      </c>
      <c r="K87" s="292"/>
    </row>
    <row r="88" spans="2:11" s="1" customFormat="1" ht="15" customHeight="1">
      <c r="B88" s="303"/>
      <c r="C88" s="278" t="s">
        <v>926</v>
      </c>
      <c r="D88" s="278"/>
      <c r="E88" s="278"/>
      <c r="F88" s="301" t="s">
        <v>911</v>
      </c>
      <c r="G88" s="302"/>
      <c r="H88" s="278" t="s">
        <v>927</v>
      </c>
      <c r="I88" s="278" t="s">
        <v>907</v>
      </c>
      <c r="J88" s="278">
        <v>20</v>
      </c>
      <c r="K88" s="292"/>
    </row>
    <row r="89" spans="2:11" s="1" customFormat="1" ht="15" customHeight="1">
      <c r="B89" s="303"/>
      <c r="C89" s="278" t="s">
        <v>928</v>
      </c>
      <c r="D89" s="278"/>
      <c r="E89" s="278"/>
      <c r="F89" s="301" t="s">
        <v>911</v>
      </c>
      <c r="G89" s="302"/>
      <c r="H89" s="278" t="s">
        <v>929</v>
      </c>
      <c r="I89" s="278" t="s">
        <v>907</v>
      </c>
      <c r="J89" s="278">
        <v>20</v>
      </c>
      <c r="K89" s="292"/>
    </row>
    <row r="90" spans="2:11" s="1" customFormat="1" ht="15" customHeight="1">
      <c r="B90" s="303"/>
      <c r="C90" s="278" t="s">
        <v>930</v>
      </c>
      <c r="D90" s="278"/>
      <c r="E90" s="278"/>
      <c r="F90" s="301" t="s">
        <v>911</v>
      </c>
      <c r="G90" s="302"/>
      <c r="H90" s="278" t="s">
        <v>931</v>
      </c>
      <c r="I90" s="278" t="s">
        <v>907</v>
      </c>
      <c r="J90" s="278">
        <v>50</v>
      </c>
      <c r="K90" s="292"/>
    </row>
    <row r="91" spans="2:11" s="1" customFormat="1" ht="15" customHeight="1">
      <c r="B91" s="303"/>
      <c r="C91" s="278" t="s">
        <v>932</v>
      </c>
      <c r="D91" s="278"/>
      <c r="E91" s="278"/>
      <c r="F91" s="301" t="s">
        <v>911</v>
      </c>
      <c r="G91" s="302"/>
      <c r="H91" s="278" t="s">
        <v>932</v>
      </c>
      <c r="I91" s="278" t="s">
        <v>907</v>
      </c>
      <c r="J91" s="278">
        <v>50</v>
      </c>
      <c r="K91" s="292"/>
    </row>
    <row r="92" spans="2:11" s="1" customFormat="1" ht="15" customHeight="1">
      <c r="B92" s="303"/>
      <c r="C92" s="278" t="s">
        <v>933</v>
      </c>
      <c r="D92" s="278"/>
      <c r="E92" s="278"/>
      <c r="F92" s="301" t="s">
        <v>911</v>
      </c>
      <c r="G92" s="302"/>
      <c r="H92" s="278" t="s">
        <v>934</v>
      </c>
      <c r="I92" s="278" t="s">
        <v>907</v>
      </c>
      <c r="J92" s="278">
        <v>255</v>
      </c>
      <c r="K92" s="292"/>
    </row>
    <row r="93" spans="2:11" s="1" customFormat="1" ht="15" customHeight="1">
      <c r="B93" s="303"/>
      <c r="C93" s="278" t="s">
        <v>935</v>
      </c>
      <c r="D93" s="278"/>
      <c r="E93" s="278"/>
      <c r="F93" s="301" t="s">
        <v>905</v>
      </c>
      <c r="G93" s="302"/>
      <c r="H93" s="278" t="s">
        <v>936</v>
      </c>
      <c r="I93" s="278" t="s">
        <v>937</v>
      </c>
      <c r="J93" s="278"/>
      <c r="K93" s="292"/>
    </row>
    <row r="94" spans="2:11" s="1" customFormat="1" ht="15" customHeight="1">
      <c r="B94" s="303"/>
      <c r="C94" s="278" t="s">
        <v>938</v>
      </c>
      <c r="D94" s="278"/>
      <c r="E94" s="278"/>
      <c r="F94" s="301" t="s">
        <v>905</v>
      </c>
      <c r="G94" s="302"/>
      <c r="H94" s="278" t="s">
        <v>939</v>
      </c>
      <c r="I94" s="278" t="s">
        <v>940</v>
      </c>
      <c r="J94" s="278"/>
      <c r="K94" s="292"/>
    </row>
    <row r="95" spans="2:11" s="1" customFormat="1" ht="15" customHeight="1">
      <c r="B95" s="303"/>
      <c r="C95" s="278" t="s">
        <v>941</v>
      </c>
      <c r="D95" s="278"/>
      <c r="E95" s="278"/>
      <c r="F95" s="301" t="s">
        <v>905</v>
      </c>
      <c r="G95" s="302"/>
      <c r="H95" s="278" t="s">
        <v>941</v>
      </c>
      <c r="I95" s="278" t="s">
        <v>940</v>
      </c>
      <c r="J95" s="278"/>
      <c r="K95" s="292"/>
    </row>
    <row r="96" spans="2:11" s="1" customFormat="1" ht="15" customHeight="1">
      <c r="B96" s="303"/>
      <c r="C96" s="278" t="s">
        <v>42</v>
      </c>
      <c r="D96" s="278"/>
      <c r="E96" s="278"/>
      <c r="F96" s="301" t="s">
        <v>905</v>
      </c>
      <c r="G96" s="302"/>
      <c r="H96" s="278" t="s">
        <v>942</v>
      </c>
      <c r="I96" s="278" t="s">
        <v>940</v>
      </c>
      <c r="J96" s="278"/>
      <c r="K96" s="292"/>
    </row>
    <row r="97" spans="2:11" s="1" customFormat="1" ht="15" customHeight="1">
      <c r="B97" s="303"/>
      <c r="C97" s="278" t="s">
        <v>52</v>
      </c>
      <c r="D97" s="278"/>
      <c r="E97" s="278"/>
      <c r="F97" s="301" t="s">
        <v>905</v>
      </c>
      <c r="G97" s="302"/>
      <c r="H97" s="278" t="s">
        <v>943</v>
      </c>
      <c r="I97" s="278" t="s">
        <v>940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944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899</v>
      </c>
      <c r="D103" s="293"/>
      <c r="E103" s="293"/>
      <c r="F103" s="293" t="s">
        <v>900</v>
      </c>
      <c r="G103" s="294"/>
      <c r="H103" s="293" t="s">
        <v>58</v>
      </c>
      <c r="I103" s="293" t="s">
        <v>61</v>
      </c>
      <c r="J103" s="293" t="s">
        <v>901</v>
      </c>
      <c r="K103" s="292"/>
    </row>
    <row r="104" spans="2:11" s="1" customFormat="1" ht="17.25" customHeight="1">
      <c r="B104" s="290"/>
      <c r="C104" s="295" t="s">
        <v>902</v>
      </c>
      <c r="D104" s="295"/>
      <c r="E104" s="295"/>
      <c r="F104" s="296" t="s">
        <v>903</v>
      </c>
      <c r="G104" s="297"/>
      <c r="H104" s="295"/>
      <c r="I104" s="295"/>
      <c r="J104" s="295" t="s">
        <v>904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57</v>
      </c>
      <c r="D106" s="300"/>
      <c r="E106" s="300"/>
      <c r="F106" s="301" t="s">
        <v>905</v>
      </c>
      <c r="G106" s="278"/>
      <c r="H106" s="278" t="s">
        <v>945</v>
      </c>
      <c r="I106" s="278" t="s">
        <v>907</v>
      </c>
      <c r="J106" s="278">
        <v>20</v>
      </c>
      <c r="K106" s="292"/>
    </row>
    <row r="107" spans="2:11" s="1" customFormat="1" ht="15" customHeight="1">
      <c r="B107" s="290"/>
      <c r="C107" s="278" t="s">
        <v>908</v>
      </c>
      <c r="D107" s="278"/>
      <c r="E107" s="278"/>
      <c r="F107" s="301" t="s">
        <v>905</v>
      </c>
      <c r="G107" s="278"/>
      <c r="H107" s="278" t="s">
        <v>945</v>
      </c>
      <c r="I107" s="278" t="s">
        <v>907</v>
      </c>
      <c r="J107" s="278">
        <v>120</v>
      </c>
      <c r="K107" s="292"/>
    </row>
    <row r="108" spans="2:11" s="1" customFormat="1" ht="15" customHeight="1">
      <c r="B108" s="303"/>
      <c r="C108" s="278" t="s">
        <v>910</v>
      </c>
      <c r="D108" s="278"/>
      <c r="E108" s="278"/>
      <c r="F108" s="301" t="s">
        <v>911</v>
      </c>
      <c r="G108" s="278"/>
      <c r="H108" s="278" t="s">
        <v>945</v>
      </c>
      <c r="I108" s="278" t="s">
        <v>907</v>
      </c>
      <c r="J108" s="278">
        <v>50</v>
      </c>
      <c r="K108" s="292"/>
    </row>
    <row r="109" spans="2:11" s="1" customFormat="1" ht="15" customHeight="1">
      <c r="B109" s="303"/>
      <c r="C109" s="278" t="s">
        <v>913</v>
      </c>
      <c r="D109" s="278"/>
      <c r="E109" s="278"/>
      <c r="F109" s="301" t="s">
        <v>905</v>
      </c>
      <c r="G109" s="278"/>
      <c r="H109" s="278" t="s">
        <v>945</v>
      </c>
      <c r="I109" s="278" t="s">
        <v>915</v>
      </c>
      <c r="J109" s="278"/>
      <c r="K109" s="292"/>
    </row>
    <row r="110" spans="2:11" s="1" customFormat="1" ht="15" customHeight="1">
      <c r="B110" s="303"/>
      <c r="C110" s="278" t="s">
        <v>924</v>
      </c>
      <c r="D110" s="278"/>
      <c r="E110" s="278"/>
      <c r="F110" s="301" t="s">
        <v>911</v>
      </c>
      <c r="G110" s="278"/>
      <c r="H110" s="278" t="s">
        <v>945</v>
      </c>
      <c r="I110" s="278" t="s">
        <v>907</v>
      </c>
      <c r="J110" s="278">
        <v>50</v>
      </c>
      <c r="K110" s="292"/>
    </row>
    <row r="111" spans="2:11" s="1" customFormat="1" ht="15" customHeight="1">
      <c r="B111" s="303"/>
      <c r="C111" s="278" t="s">
        <v>932</v>
      </c>
      <c r="D111" s="278"/>
      <c r="E111" s="278"/>
      <c r="F111" s="301" t="s">
        <v>911</v>
      </c>
      <c r="G111" s="278"/>
      <c r="H111" s="278" t="s">
        <v>945</v>
      </c>
      <c r="I111" s="278" t="s">
        <v>907</v>
      </c>
      <c r="J111" s="278">
        <v>50</v>
      </c>
      <c r="K111" s="292"/>
    </row>
    <row r="112" spans="2:11" s="1" customFormat="1" ht="15" customHeight="1">
      <c r="B112" s="303"/>
      <c r="C112" s="278" t="s">
        <v>930</v>
      </c>
      <c r="D112" s="278"/>
      <c r="E112" s="278"/>
      <c r="F112" s="301" t="s">
        <v>911</v>
      </c>
      <c r="G112" s="278"/>
      <c r="H112" s="278" t="s">
        <v>945</v>
      </c>
      <c r="I112" s="278" t="s">
        <v>907</v>
      </c>
      <c r="J112" s="278">
        <v>50</v>
      </c>
      <c r="K112" s="292"/>
    </row>
    <row r="113" spans="2:11" s="1" customFormat="1" ht="15" customHeight="1">
      <c r="B113" s="303"/>
      <c r="C113" s="278" t="s">
        <v>57</v>
      </c>
      <c r="D113" s="278"/>
      <c r="E113" s="278"/>
      <c r="F113" s="301" t="s">
        <v>905</v>
      </c>
      <c r="G113" s="278"/>
      <c r="H113" s="278" t="s">
        <v>946</v>
      </c>
      <c r="I113" s="278" t="s">
        <v>907</v>
      </c>
      <c r="J113" s="278">
        <v>20</v>
      </c>
      <c r="K113" s="292"/>
    </row>
    <row r="114" spans="2:11" s="1" customFormat="1" ht="15" customHeight="1">
      <c r="B114" s="303"/>
      <c r="C114" s="278" t="s">
        <v>947</v>
      </c>
      <c r="D114" s="278"/>
      <c r="E114" s="278"/>
      <c r="F114" s="301" t="s">
        <v>905</v>
      </c>
      <c r="G114" s="278"/>
      <c r="H114" s="278" t="s">
        <v>948</v>
      </c>
      <c r="I114" s="278" t="s">
        <v>907</v>
      </c>
      <c r="J114" s="278">
        <v>120</v>
      </c>
      <c r="K114" s="292"/>
    </row>
    <row r="115" spans="2:11" s="1" customFormat="1" ht="15" customHeight="1">
      <c r="B115" s="303"/>
      <c r="C115" s="278" t="s">
        <v>42</v>
      </c>
      <c r="D115" s="278"/>
      <c r="E115" s="278"/>
      <c r="F115" s="301" t="s">
        <v>905</v>
      </c>
      <c r="G115" s="278"/>
      <c r="H115" s="278" t="s">
        <v>949</v>
      </c>
      <c r="I115" s="278" t="s">
        <v>940</v>
      </c>
      <c r="J115" s="278"/>
      <c r="K115" s="292"/>
    </row>
    <row r="116" spans="2:11" s="1" customFormat="1" ht="15" customHeight="1">
      <c r="B116" s="303"/>
      <c r="C116" s="278" t="s">
        <v>52</v>
      </c>
      <c r="D116" s="278"/>
      <c r="E116" s="278"/>
      <c r="F116" s="301" t="s">
        <v>905</v>
      </c>
      <c r="G116" s="278"/>
      <c r="H116" s="278" t="s">
        <v>950</v>
      </c>
      <c r="I116" s="278" t="s">
        <v>940</v>
      </c>
      <c r="J116" s="278"/>
      <c r="K116" s="292"/>
    </row>
    <row r="117" spans="2:11" s="1" customFormat="1" ht="15" customHeight="1">
      <c r="B117" s="303"/>
      <c r="C117" s="278" t="s">
        <v>61</v>
      </c>
      <c r="D117" s="278"/>
      <c r="E117" s="278"/>
      <c r="F117" s="301" t="s">
        <v>905</v>
      </c>
      <c r="G117" s="278"/>
      <c r="H117" s="278" t="s">
        <v>951</v>
      </c>
      <c r="I117" s="278" t="s">
        <v>952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953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899</v>
      </c>
      <c r="D123" s="293"/>
      <c r="E123" s="293"/>
      <c r="F123" s="293" t="s">
        <v>900</v>
      </c>
      <c r="G123" s="294"/>
      <c r="H123" s="293" t="s">
        <v>58</v>
      </c>
      <c r="I123" s="293" t="s">
        <v>61</v>
      </c>
      <c r="J123" s="293" t="s">
        <v>901</v>
      </c>
      <c r="K123" s="322"/>
    </row>
    <row r="124" spans="2:11" s="1" customFormat="1" ht="17.25" customHeight="1">
      <c r="B124" s="321"/>
      <c r="C124" s="295" t="s">
        <v>902</v>
      </c>
      <c r="D124" s="295"/>
      <c r="E124" s="295"/>
      <c r="F124" s="296" t="s">
        <v>903</v>
      </c>
      <c r="G124" s="297"/>
      <c r="H124" s="295"/>
      <c r="I124" s="295"/>
      <c r="J124" s="295" t="s">
        <v>904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908</v>
      </c>
      <c r="D126" s="300"/>
      <c r="E126" s="300"/>
      <c r="F126" s="301" t="s">
        <v>905</v>
      </c>
      <c r="G126" s="278"/>
      <c r="H126" s="278" t="s">
        <v>945</v>
      </c>
      <c r="I126" s="278" t="s">
        <v>907</v>
      </c>
      <c r="J126" s="278">
        <v>120</v>
      </c>
      <c r="K126" s="326"/>
    </row>
    <row r="127" spans="2:11" s="1" customFormat="1" ht="15" customHeight="1">
      <c r="B127" s="323"/>
      <c r="C127" s="278" t="s">
        <v>954</v>
      </c>
      <c r="D127" s="278"/>
      <c r="E127" s="278"/>
      <c r="F127" s="301" t="s">
        <v>905</v>
      </c>
      <c r="G127" s="278"/>
      <c r="H127" s="278" t="s">
        <v>955</v>
      </c>
      <c r="I127" s="278" t="s">
        <v>907</v>
      </c>
      <c r="J127" s="278" t="s">
        <v>956</v>
      </c>
      <c r="K127" s="326"/>
    </row>
    <row r="128" spans="2:11" s="1" customFormat="1" ht="15" customHeight="1">
      <c r="B128" s="323"/>
      <c r="C128" s="278" t="s">
        <v>853</v>
      </c>
      <c r="D128" s="278"/>
      <c r="E128" s="278"/>
      <c r="F128" s="301" t="s">
        <v>905</v>
      </c>
      <c r="G128" s="278"/>
      <c r="H128" s="278" t="s">
        <v>957</v>
      </c>
      <c r="I128" s="278" t="s">
        <v>907</v>
      </c>
      <c r="J128" s="278" t="s">
        <v>956</v>
      </c>
      <c r="K128" s="326"/>
    </row>
    <row r="129" spans="2:11" s="1" customFormat="1" ht="15" customHeight="1">
      <c r="B129" s="323"/>
      <c r="C129" s="278" t="s">
        <v>916</v>
      </c>
      <c r="D129" s="278"/>
      <c r="E129" s="278"/>
      <c r="F129" s="301" t="s">
        <v>911</v>
      </c>
      <c r="G129" s="278"/>
      <c r="H129" s="278" t="s">
        <v>917</v>
      </c>
      <c r="I129" s="278" t="s">
        <v>907</v>
      </c>
      <c r="J129" s="278">
        <v>15</v>
      </c>
      <c r="K129" s="326"/>
    </row>
    <row r="130" spans="2:11" s="1" customFormat="1" ht="15" customHeight="1">
      <c r="B130" s="323"/>
      <c r="C130" s="304" t="s">
        <v>918</v>
      </c>
      <c r="D130" s="304"/>
      <c r="E130" s="304"/>
      <c r="F130" s="305" t="s">
        <v>911</v>
      </c>
      <c r="G130" s="304"/>
      <c r="H130" s="304" t="s">
        <v>919</v>
      </c>
      <c r="I130" s="304" t="s">
        <v>907</v>
      </c>
      <c r="J130" s="304">
        <v>15</v>
      </c>
      <c r="K130" s="326"/>
    </row>
    <row r="131" spans="2:11" s="1" customFormat="1" ht="15" customHeight="1">
      <c r="B131" s="323"/>
      <c r="C131" s="304" t="s">
        <v>920</v>
      </c>
      <c r="D131" s="304"/>
      <c r="E131" s="304"/>
      <c r="F131" s="305" t="s">
        <v>911</v>
      </c>
      <c r="G131" s="304"/>
      <c r="H131" s="304" t="s">
        <v>921</v>
      </c>
      <c r="I131" s="304" t="s">
        <v>907</v>
      </c>
      <c r="J131" s="304">
        <v>20</v>
      </c>
      <c r="K131" s="326"/>
    </row>
    <row r="132" spans="2:11" s="1" customFormat="1" ht="15" customHeight="1">
      <c r="B132" s="323"/>
      <c r="C132" s="304" t="s">
        <v>922</v>
      </c>
      <c r="D132" s="304"/>
      <c r="E132" s="304"/>
      <c r="F132" s="305" t="s">
        <v>911</v>
      </c>
      <c r="G132" s="304"/>
      <c r="H132" s="304" t="s">
        <v>923</v>
      </c>
      <c r="I132" s="304" t="s">
        <v>907</v>
      </c>
      <c r="J132" s="304">
        <v>20</v>
      </c>
      <c r="K132" s="326"/>
    </row>
    <row r="133" spans="2:11" s="1" customFormat="1" ht="15" customHeight="1">
      <c r="B133" s="323"/>
      <c r="C133" s="278" t="s">
        <v>910</v>
      </c>
      <c r="D133" s="278"/>
      <c r="E133" s="278"/>
      <c r="F133" s="301" t="s">
        <v>911</v>
      </c>
      <c r="G133" s="278"/>
      <c r="H133" s="278" t="s">
        <v>945</v>
      </c>
      <c r="I133" s="278" t="s">
        <v>907</v>
      </c>
      <c r="J133" s="278">
        <v>50</v>
      </c>
      <c r="K133" s="326"/>
    </row>
    <row r="134" spans="2:11" s="1" customFormat="1" ht="15" customHeight="1">
      <c r="B134" s="323"/>
      <c r="C134" s="278" t="s">
        <v>924</v>
      </c>
      <c r="D134" s="278"/>
      <c r="E134" s="278"/>
      <c r="F134" s="301" t="s">
        <v>911</v>
      </c>
      <c r="G134" s="278"/>
      <c r="H134" s="278" t="s">
        <v>945</v>
      </c>
      <c r="I134" s="278" t="s">
        <v>907</v>
      </c>
      <c r="J134" s="278">
        <v>50</v>
      </c>
      <c r="K134" s="326"/>
    </row>
    <row r="135" spans="2:11" s="1" customFormat="1" ht="15" customHeight="1">
      <c r="B135" s="323"/>
      <c r="C135" s="278" t="s">
        <v>930</v>
      </c>
      <c r="D135" s="278"/>
      <c r="E135" s="278"/>
      <c r="F135" s="301" t="s">
        <v>911</v>
      </c>
      <c r="G135" s="278"/>
      <c r="H135" s="278" t="s">
        <v>945</v>
      </c>
      <c r="I135" s="278" t="s">
        <v>907</v>
      </c>
      <c r="J135" s="278">
        <v>50</v>
      </c>
      <c r="K135" s="326"/>
    </row>
    <row r="136" spans="2:11" s="1" customFormat="1" ht="15" customHeight="1">
      <c r="B136" s="323"/>
      <c r="C136" s="278" t="s">
        <v>932</v>
      </c>
      <c r="D136" s="278"/>
      <c r="E136" s="278"/>
      <c r="F136" s="301" t="s">
        <v>911</v>
      </c>
      <c r="G136" s="278"/>
      <c r="H136" s="278" t="s">
        <v>945</v>
      </c>
      <c r="I136" s="278" t="s">
        <v>907</v>
      </c>
      <c r="J136" s="278">
        <v>50</v>
      </c>
      <c r="K136" s="326"/>
    </row>
    <row r="137" spans="2:11" s="1" customFormat="1" ht="15" customHeight="1">
      <c r="B137" s="323"/>
      <c r="C137" s="278" t="s">
        <v>933</v>
      </c>
      <c r="D137" s="278"/>
      <c r="E137" s="278"/>
      <c r="F137" s="301" t="s">
        <v>911</v>
      </c>
      <c r="G137" s="278"/>
      <c r="H137" s="278" t="s">
        <v>958</v>
      </c>
      <c r="I137" s="278" t="s">
        <v>907</v>
      </c>
      <c r="J137" s="278">
        <v>255</v>
      </c>
      <c r="K137" s="326"/>
    </row>
    <row r="138" spans="2:11" s="1" customFormat="1" ht="15" customHeight="1">
      <c r="B138" s="323"/>
      <c r="C138" s="278" t="s">
        <v>935</v>
      </c>
      <c r="D138" s="278"/>
      <c r="E138" s="278"/>
      <c r="F138" s="301" t="s">
        <v>905</v>
      </c>
      <c r="G138" s="278"/>
      <c r="H138" s="278" t="s">
        <v>959</v>
      </c>
      <c r="I138" s="278" t="s">
        <v>937</v>
      </c>
      <c r="J138" s="278"/>
      <c r="K138" s="326"/>
    </row>
    <row r="139" spans="2:11" s="1" customFormat="1" ht="15" customHeight="1">
      <c r="B139" s="323"/>
      <c r="C139" s="278" t="s">
        <v>938</v>
      </c>
      <c r="D139" s="278"/>
      <c r="E139" s="278"/>
      <c r="F139" s="301" t="s">
        <v>905</v>
      </c>
      <c r="G139" s="278"/>
      <c r="H139" s="278" t="s">
        <v>960</v>
      </c>
      <c r="I139" s="278" t="s">
        <v>940</v>
      </c>
      <c r="J139" s="278"/>
      <c r="K139" s="326"/>
    </row>
    <row r="140" spans="2:11" s="1" customFormat="1" ht="15" customHeight="1">
      <c r="B140" s="323"/>
      <c r="C140" s="278" t="s">
        <v>941</v>
      </c>
      <c r="D140" s="278"/>
      <c r="E140" s="278"/>
      <c r="F140" s="301" t="s">
        <v>905</v>
      </c>
      <c r="G140" s="278"/>
      <c r="H140" s="278" t="s">
        <v>941</v>
      </c>
      <c r="I140" s="278" t="s">
        <v>940</v>
      </c>
      <c r="J140" s="278"/>
      <c r="K140" s="326"/>
    </row>
    <row r="141" spans="2:11" s="1" customFormat="1" ht="15" customHeight="1">
      <c r="B141" s="323"/>
      <c r="C141" s="278" t="s">
        <v>42</v>
      </c>
      <c r="D141" s="278"/>
      <c r="E141" s="278"/>
      <c r="F141" s="301" t="s">
        <v>905</v>
      </c>
      <c r="G141" s="278"/>
      <c r="H141" s="278" t="s">
        <v>961</v>
      </c>
      <c r="I141" s="278" t="s">
        <v>940</v>
      </c>
      <c r="J141" s="278"/>
      <c r="K141" s="326"/>
    </row>
    <row r="142" spans="2:11" s="1" customFormat="1" ht="15" customHeight="1">
      <c r="B142" s="323"/>
      <c r="C142" s="278" t="s">
        <v>962</v>
      </c>
      <c r="D142" s="278"/>
      <c r="E142" s="278"/>
      <c r="F142" s="301" t="s">
        <v>905</v>
      </c>
      <c r="G142" s="278"/>
      <c r="H142" s="278" t="s">
        <v>963</v>
      </c>
      <c r="I142" s="278" t="s">
        <v>940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964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899</v>
      </c>
      <c r="D148" s="293"/>
      <c r="E148" s="293"/>
      <c r="F148" s="293" t="s">
        <v>900</v>
      </c>
      <c r="G148" s="294"/>
      <c r="H148" s="293" t="s">
        <v>58</v>
      </c>
      <c r="I148" s="293" t="s">
        <v>61</v>
      </c>
      <c r="J148" s="293" t="s">
        <v>901</v>
      </c>
      <c r="K148" s="292"/>
    </row>
    <row r="149" spans="2:11" s="1" customFormat="1" ht="17.25" customHeight="1">
      <c r="B149" s="290"/>
      <c r="C149" s="295" t="s">
        <v>902</v>
      </c>
      <c r="D149" s="295"/>
      <c r="E149" s="295"/>
      <c r="F149" s="296" t="s">
        <v>903</v>
      </c>
      <c r="G149" s="297"/>
      <c r="H149" s="295"/>
      <c r="I149" s="295"/>
      <c r="J149" s="295" t="s">
        <v>904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908</v>
      </c>
      <c r="D151" s="278"/>
      <c r="E151" s="278"/>
      <c r="F151" s="331" t="s">
        <v>905</v>
      </c>
      <c r="G151" s="278"/>
      <c r="H151" s="330" t="s">
        <v>945</v>
      </c>
      <c r="I151" s="330" t="s">
        <v>907</v>
      </c>
      <c r="J151" s="330">
        <v>120</v>
      </c>
      <c r="K151" s="326"/>
    </row>
    <row r="152" spans="2:11" s="1" customFormat="1" ht="15" customHeight="1">
      <c r="B152" s="303"/>
      <c r="C152" s="330" t="s">
        <v>954</v>
      </c>
      <c r="D152" s="278"/>
      <c r="E152" s="278"/>
      <c r="F152" s="331" t="s">
        <v>905</v>
      </c>
      <c r="G152" s="278"/>
      <c r="H152" s="330" t="s">
        <v>965</v>
      </c>
      <c r="I152" s="330" t="s">
        <v>907</v>
      </c>
      <c r="J152" s="330" t="s">
        <v>956</v>
      </c>
      <c r="K152" s="326"/>
    </row>
    <row r="153" spans="2:11" s="1" customFormat="1" ht="15" customHeight="1">
      <c r="B153" s="303"/>
      <c r="C153" s="330" t="s">
        <v>853</v>
      </c>
      <c r="D153" s="278"/>
      <c r="E153" s="278"/>
      <c r="F153" s="331" t="s">
        <v>905</v>
      </c>
      <c r="G153" s="278"/>
      <c r="H153" s="330" t="s">
        <v>966</v>
      </c>
      <c r="I153" s="330" t="s">
        <v>907</v>
      </c>
      <c r="J153" s="330" t="s">
        <v>956</v>
      </c>
      <c r="K153" s="326"/>
    </row>
    <row r="154" spans="2:11" s="1" customFormat="1" ht="15" customHeight="1">
      <c r="B154" s="303"/>
      <c r="C154" s="330" t="s">
        <v>910</v>
      </c>
      <c r="D154" s="278"/>
      <c r="E154" s="278"/>
      <c r="F154" s="331" t="s">
        <v>911</v>
      </c>
      <c r="G154" s="278"/>
      <c r="H154" s="330" t="s">
        <v>945</v>
      </c>
      <c r="I154" s="330" t="s">
        <v>907</v>
      </c>
      <c r="J154" s="330">
        <v>50</v>
      </c>
      <c r="K154" s="326"/>
    </row>
    <row r="155" spans="2:11" s="1" customFormat="1" ht="15" customHeight="1">
      <c r="B155" s="303"/>
      <c r="C155" s="330" t="s">
        <v>913</v>
      </c>
      <c r="D155" s="278"/>
      <c r="E155" s="278"/>
      <c r="F155" s="331" t="s">
        <v>905</v>
      </c>
      <c r="G155" s="278"/>
      <c r="H155" s="330" t="s">
        <v>945</v>
      </c>
      <c r="I155" s="330" t="s">
        <v>915</v>
      </c>
      <c r="J155" s="330"/>
      <c r="K155" s="326"/>
    </row>
    <row r="156" spans="2:11" s="1" customFormat="1" ht="15" customHeight="1">
      <c r="B156" s="303"/>
      <c r="C156" s="330" t="s">
        <v>924</v>
      </c>
      <c r="D156" s="278"/>
      <c r="E156" s="278"/>
      <c r="F156" s="331" t="s">
        <v>911</v>
      </c>
      <c r="G156" s="278"/>
      <c r="H156" s="330" t="s">
        <v>945</v>
      </c>
      <c r="I156" s="330" t="s">
        <v>907</v>
      </c>
      <c r="J156" s="330">
        <v>50</v>
      </c>
      <c r="K156" s="326"/>
    </row>
    <row r="157" spans="2:11" s="1" customFormat="1" ht="15" customHeight="1">
      <c r="B157" s="303"/>
      <c r="C157" s="330" t="s">
        <v>932</v>
      </c>
      <c r="D157" s="278"/>
      <c r="E157" s="278"/>
      <c r="F157" s="331" t="s">
        <v>911</v>
      </c>
      <c r="G157" s="278"/>
      <c r="H157" s="330" t="s">
        <v>945</v>
      </c>
      <c r="I157" s="330" t="s">
        <v>907</v>
      </c>
      <c r="J157" s="330">
        <v>50</v>
      </c>
      <c r="K157" s="326"/>
    </row>
    <row r="158" spans="2:11" s="1" customFormat="1" ht="15" customHeight="1">
      <c r="B158" s="303"/>
      <c r="C158" s="330" t="s">
        <v>930</v>
      </c>
      <c r="D158" s="278"/>
      <c r="E158" s="278"/>
      <c r="F158" s="331" t="s">
        <v>911</v>
      </c>
      <c r="G158" s="278"/>
      <c r="H158" s="330" t="s">
        <v>945</v>
      </c>
      <c r="I158" s="330" t="s">
        <v>907</v>
      </c>
      <c r="J158" s="330">
        <v>50</v>
      </c>
      <c r="K158" s="326"/>
    </row>
    <row r="159" spans="2:11" s="1" customFormat="1" ht="15" customHeight="1">
      <c r="B159" s="303"/>
      <c r="C159" s="330" t="s">
        <v>100</v>
      </c>
      <c r="D159" s="278"/>
      <c r="E159" s="278"/>
      <c r="F159" s="331" t="s">
        <v>905</v>
      </c>
      <c r="G159" s="278"/>
      <c r="H159" s="330" t="s">
        <v>967</v>
      </c>
      <c r="I159" s="330" t="s">
        <v>907</v>
      </c>
      <c r="J159" s="330" t="s">
        <v>968</v>
      </c>
      <c r="K159" s="326"/>
    </row>
    <row r="160" spans="2:11" s="1" customFormat="1" ht="15" customHeight="1">
      <c r="B160" s="303"/>
      <c r="C160" s="330" t="s">
        <v>969</v>
      </c>
      <c r="D160" s="278"/>
      <c r="E160" s="278"/>
      <c r="F160" s="331" t="s">
        <v>905</v>
      </c>
      <c r="G160" s="278"/>
      <c r="H160" s="330" t="s">
        <v>970</v>
      </c>
      <c r="I160" s="330" t="s">
        <v>940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971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899</v>
      </c>
      <c r="D166" s="293"/>
      <c r="E166" s="293"/>
      <c r="F166" s="293" t="s">
        <v>900</v>
      </c>
      <c r="G166" s="335"/>
      <c r="H166" s="336" t="s">
        <v>58</v>
      </c>
      <c r="I166" s="336" t="s">
        <v>61</v>
      </c>
      <c r="J166" s="293" t="s">
        <v>901</v>
      </c>
      <c r="K166" s="270"/>
    </row>
    <row r="167" spans="2:11" s="1" customFormat="1" ht="17.25" customHeight="1">
      <c r="B167" s="271"/>
      <c r="C167" s="295" t="s">
        <v>902</v>
      </c>
      <c r="D167" s="295"/>
      <c r="E167" s="295"/>
      <c r="F167" s="296" t="s">
        <v>903</v>
      </c>
      <c r="G167" s="337"/>
      <c r="H167" s="338"/>
      <c r="I167" s="338"/>
      <c r="J167" s="295" t="s">
        <v>904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908</v>
      </c>
      <c r="D169" s="278"/>
      <c r="E169" s="278"/>
      <c r="F169" s="301" t="s">
        <v>905</v>
      </c>
      <c r="G169" s="278"/>
      <c r="H169" s="278" t="s">
        <v>945</v>
      </c>
      <c r="I169" s="278" t="s">
        <v>907</v>
      </c>
      <c r="J169" s="278">
        <v>120</v>
      </c>
      <c r="K169" s="326"/>
    </row>
    <row r="170" spans="2:11" s="1" customFormat="1" ht="15" customHeight="1">
      <c r="B170" s="303"/>
      <c r="C170" s="278" t="s">
        <v>954</v>
      </c>
      <c r="D170" s="278"/>
      <c r="E170" s="278"/>
      <c r="F170" s="301" t="s">
        <v>905</v>
      </c>
      <c r="G170" s="278"/>
      <c r="H170" s="278" t="s">
        <v>955</v>
      </c>
      <c r="I170" s="278" t="s">
        <v>907</v>
      </c>
      <c r="J170" s="278" t="s">
        <v>956</v>
      </c>
      <c r="K170" s="326"/>
    </row>
    <row r="171" spans="2:11" s="1" customFormat="1" ht="15" customHeight="1">
      <c r="B171" s="303"/>
      <c r="C171" s="278" t="s">
        <v>853</v>
      </c>
      <c r="D171" s="278"/>
      <c r="E171" s="278"/>
      <c r="F171" s="301" t="s">
        <v>905</v>
      </c>
      <c r="G171" s="278"/>
      <c r="H171" s="278" t="s">
        <v>972</v>
      </c>
      <c r="I171" s="278" t="s">
        <v>907</v>
      </c>
      <c r="J171" s="278" t="s">
        <v>956</v>
      </c>
      <c r="K171" s="326"/>
    </row>
    <row r="172" spans="2:11" s="1" customFormat="1" ht="15" customHeight="1">
      <c r="B172" s="303"/>
      <c r="C172" s="278" t="s">
        <v>910</v>
      </c>
      <c r="D172" s="278"/>
      <c r="E172" s="278"/>
      <c r="F172" s="301" t="s">
        <v>911</v>
      </c>
      <c r="G172" s="278"/>
      <c r="H172" s="278" t="s">
        <v>972</v>
      </c>
      <c r="I172" s="278" t="s">
        <v>907</v>
      </c>
      <c r="J172" s="278">
        <v>50</v>
      </c>
      <c r="K172" s="326"/>
    </row>
    <row r="173" spans="2:11" s="1" customFormat="1" ht="15" customHeight="1">
      <c r="B173" s="303"/>
      <c r="C173" s="278" t="s">
        <v>913</v>
      </c>
      <c r="D173" s="278"/>
      <c r="E173" s="278"/>
      <c r="F173" s="301" t="s">
        <v>905</v>
      </c>
      <c r="G173" s="278"/>
      <c r="H173" s="278" t="s">
        <v>972</v>
      </c>
      <c r="I173" s="278" t="s">
        <v>915</v>
      </c>
      <c r="J173" s="278"/>
      <c r="K173" s="326"/>
    </row>
    <row r="174" spans="2:11" s="1" customFormat="1" ht="15" customHeight="1">
      <c r="B174" s="303"/>
      <c r="C174" s="278" t="s">
        <v>924</v>
      </c>
      <c r="D174" s="278"/>
      <c r="E174" s="278"/>
      <c r="F174" s="301" t="s">
        <v>911</v>
      </c>
      <c r="G174" s="278"/>
      <c r="H174" s="278" t="s">
        <v>972</v>
      </c>
      <c r="I174" s="278" t="s">
        <v>907</v>
      </c>
      <c r="J174" s="278">
        <v>50</v>
      </c>
      <c r="K174" s="326"/>
    </row>
    <row r="175" spans="2:11" s="1" customFormat="1" ht="15" customHeight="1">
      <c r="B175" s="303"/>
      <c r="C175" s="278" t="s">
        <v>932</v>
      </c>
      <c r="D175" s="278"/>
      <c r="E175" s="278"/>
      <c r="F175" s="301" t="s">
        <v>911</v>
      </c>
      <c r="G175" s="278"/>
      <c r="H175" s="278" t="s">
        <v>972</v>
      </c>
      <c r="I175" s="278" t="s">
        <v>907</v>
      </c>
      <c r="J175" s="278">
        <v>50</v>
      </c>
      <c r="K175" s="326"/>
    </row>
    <row r="176" spans="2:11" s="1" customFormat="1" ht="15" customHeight="1">
      <c r="B176" s="303"/>
      <c r="C176" s="278" t="s">
        <v>930</v>
      </c>
      <c r="D176" s="278"/>
      <c r="E176" s="278"/>
      <c r="F176" s="301" t="s">
        <v>911</v>
      </c>
      <c r="G176" s="278"/>
      <c r="H176" s="278" t="s">
        <v>972</v>
      </c>
      <c r="I176" s="278" t="s">
        <v>907</v>
      </c>
      <c r="J176" s="278">
        <v>50</v>
      </c>
      <c r="K176" s="326"/>
    </row>
    <row r="177" spans="2:11" s="1" customFormat="1" ht="15" customHeight="1">
      <c r="B177" s="303"/>
      <c r="C177" s="278" t="s">
        <v>114</v>
      </c>
      <c r="D177" s="278"/>
      <c r="E177" s="278"/>
      <c r="F177" s="301" t="s">
        <v>905</v>
      </c>
      <c r="G177" s="278"/>
      <c r="H177" s="278" t="s">
        <v>973</v>
      </c>
      <c r="I177" s="278" t="s">
        <v>974</v>
      </c>
      <c r="J177" s="278"/>
      <c r="K177" s="326"/>
    </row>
    <row r="178" spans="2:11" s="1" customFormat="1" ht="15" customHeight="1">
      <c r="B178" s="303"/>
      <c r="C178" s="278" t="s">
        <v>61</v>
      </c>
      <c r="D178" s="278"/>
      <c r="E178" s="278"/>
      <c r="F178" s="301" t="s">
        <v>905</v>
      </c>
      <c r="G178" s="278"/>
      <c r="H178" s="278" t="s">
        <v>975</v>
      </c>
      <c r="I178" s="278" t="s">
        <v>976</v>
      </c>
      <c r="J178" s="278">
        <v>1</v>
      </c>
      <c r="K178" s="326"/>
    </row>
    <row r="179" spans="2:11" s="1" customFormat="1" ht="15" customHeight="1">
      <c r="B179" s="303"/>
      <c r="C179" s="278" t="s">
        <v>57</v>
      </c>
      <c r="D179" s="278"/>
      <c r="E179" s="278"/>
      <c r="F179" s="301" t="s">
        <v>905</v>
      </c>
      <c r="G179" s="278"/>
      <c r="H179" s="278" t="s">
        <v>977</v>
      </c>
      <c r="I179" s="278" t="s">
        <v>907</v>
      </c>
      <c r="J179" s="278">
        <v>20</v>
      </c>
      <c r="K179" s="326"/>
    </row>
    <row r="180" spans="2:11" s="1" customFormat="1" ht="15" customHeight="1">
      <c r="B180" s="303"/>
      <c r="C180" s="278" t="s">
        <v>58</v>
      </c>
      <c r="D180" s="278"/>
      <c r="E180" s="278"/>
      <c r="F180" s="301" t="s">
        <v>905</v>
      </c>
      <c r="G180" s="278"/>
      <c r="H180" s="278" t="s">
        <v>978</v>
      </c>
      <c r="I180" s="278" t="s">
        <v>907</v>
      </c>
      <c r="J180" s="278">
        <v>255</v>
      </c>
      <c r="K180" s="326"/>
    </row>
    <row r="181" spans="2:11" s="1" customFormat="1" ht="15" customHeight="1">
      <c r="B181" s="303"/>
      <c r="C181" s="278" t="s">
        <v>115</v>
      </c>
      <c r="D181" s="278"/>
      <c r="E181" s="278"/>
      <c r="F181" s="301" t="s">
        <v>905</v>
      </c>
      <c r="G181" s="278"/>
      <c r="H181" s="278" t="s">
        <v>869</v>
      </c>
      <c r="I181" s="278" t="s">
        <v>907</v>
      </c>
      <c r="J181" s="278">
        <v>10</v>
      </c>
      <c r="K181" s="326"/>
    </row>
    <row r="182" spans="2:11" s="1" customFormat="1" ht="15" customHeight="1">
      <c r="B182" s="303"/>
      <c r="C182" s="278" t="s">
        <v>116</v>
      </c>
      <c r="D182" s="278"/>
      <c r="E182" s="278"/>
      <c r="F182" s="301" t="s">
        <v>905</v>
      </c>
      <c r="G182" s="278"/>
      <c r="H182" s="278" t="s">
        <v>979</v>
      </c>
      <c r="I182" s="278" t="s">
        <v>940</v>
      </c>
      <c r="J182" s="278"/>
      <c r="K182" s="326"/>
    </row>
    <row r="183" spans="2:11" s="1" customFormat="1" ht="15" customHeight="1">
      <c r="B183" s="303"/>
      <c r="C183" s="278" t="s">
        <v>980</v>
      </c>
      <c r="D183" s="278"/>
      <c r="E183" s="278"/>
      <c r="F183" s="301" t="s">
        <v>905</v>
      </c>
      <c r="G183" s="278"/>
      <c r="H183" s="278" t="s">
        <v>981</v>
      </c>
      <c r="I183" s="278" t="s">
        <v>940</v>
      </c>
      <c r="J183" s="278"/>
      <c r="K183" s="326"/>
    </row>
    <row r="184" spans="2:11" s="1" customFormat="1" ht="15" customHeight="1">
      <c r="B184" s="303"/>
      <c r="C184" s="278" t="s">
        <v>969</v>
      </c>
      <c r="D184" s="278"/>
      <c r="E184" s="278"/>
      <c r="F184" s="301" t="s">
        <v>905</v>
      </c>
      <c r="G184" s="278"/>
      <c r="H184" s="278" t="s">
        <v>982</v>
      </c>
      <c r="I184" s="278" t="s">
        <v>940</v>
      </c>
      <c r="J184" s="278"/>
      <c r="K184" s="326"/>
    </row>
    <row r="185" spans="2:11" s="1" customFormat="1" ht="15" customHeight="1">
      <c r="B185" s="303"/>
      <c r="C185" s="278" t="s">
        <v>118</v>
      </c>
      <c r="D185" s="278"/>
      <c r="E185" s="278"/>
      <c r="F185" s="301" t="s">
        <v>911</v>
      </c>
      <c r="G185" s="278"/>
      <c r="H185" s="278" t="s">
        <v>983</v>
      </c>
      <c r="I185" s="278" t="s">
        <v>907</v>
      </c>
      <c r="J185" s="278">
        <v>50</v>
      </c>
      <c r="K185" s="326"/>
    </row>
    <row r="186" spans="2:11" s="1" customFormat="1" ht="15" customHeight="1">
      <c r="B186" s="303"/>
      <c r="C186" s="278" t="s">
        <v>984</v>
      </c>
      <c r="D186" s="278"/>
      <c r="E186" s="278"/>
      <c r="F186" s="301" t="s">
        <v>911</v>
      </c>
      <c r="G186" s="278"/>
      <c r="H186" s="278" t="s">
        <v>985</v>
      </c>
      <c r="I186" s="278" t="s">
        <v>986</v>
      </c>
      <c r="J186" s="278"/>
      <c r="K186" s="326"/>
    </row>
    <row r="187" spans="2:11" s="1" customFormat="1" ht="15" customHeight="1">
      <c r="B187" s="303"/>
      <c r="C187" s="278" t="s">
        <v>987</v>
      </c>
      <c r="D187" s="278"/>
      <c r="E187" s="278"/>
      <c r="F187" s="301" t="s">
        <v>911</v>
      </c>
      <c r="G187" s="278"/>
      <c r="H187" s="278" t="s">
        <v>988</v>
      </c>
      <c r="I187" s="278" t="s">
        <v>986</v>
      </c>
      <c r="J187" s="278"/>
      <c r="K187" s="326"/>
    </row>
    <row r="188" spans="2:11" s="1" customFormat="1" ht="15" customHeight="1">
      <c r="B188" s="303"/>
      <c r="C188" s="278" t="s">
        <v>989</v>
      </c>
      <c r="D188" s="278"/>
      <c r="E188" s="278"/>
      <c r="F188" s="301" t="s">
        <v>911</v>
      </c>
      <c r="G188" s="278"/>
      <c r="H188" s="278" t="s">
        <v>990</v>
      </c>
      <c r="I188" s="278" t="s">
        <v>986</v>
      </c>
      <c r="J188" s="278"/>
      <c r="K188" s="326"/>
    </row>
    <row r="189" spans="2:11" s="1" customFormat="1" ht="15" customHeight="1">
      <c r="B189" s="303"/>
      <c r="C189" s="339" t="s">
        <v>991</v>
      </c>
      <c r="D189" s="278"/>
      <c r="E189" s="278"/>
      <c r="F189" s="301" t="s">
        <v>911</v>
      </c>
      <c r="G189" s="278"/>
      <c r="H189" s="278" t="s">
        <v>992</v>
      </c>
      <c r="I189" s="278" t="s">
        <v>993</v>
      </c>
      <c r="J189" s="340" t="s">
        <v>994</v>
      </c>
      <c r="K189" s="326"/>
    </row>
    <row r="190" spans="2:11" s="1" customFormat="1" ht="15" customHeight="1">
      <c r="B190" s="303"/>
      <c r="C190" s="339" t="s">
        <v>46</v>
      </c>
      <c r="D190" s="278"/>
      <c r="E190" s="278"/>
      <c r="F190" s="301" t="s">
        <v>905</v>
      </c>
      <c r="G190" s="278"/>
      <c r="H190" s="275" t="s">
        <v>995</v>
      </c>
      <c r="I190" s="278" t="s">
        <v>996</v>
      </c>
      <c r="J190" s="278"/>
      <c r="K190" s="326"/>
    </row>
    <row r="191" spans="2:11" s="1" customFormat="1" ht="15" customHeight="1">
      <c r="B191" s="303"/>
      <c r="C191" s="339" t="s">
        <v>997</v>
      </c>
      <c r="D191" s="278"/>
      <c r="E191" s="278"/>
      <c r="F191" s="301" t="s">
        <v>905</v>
      </c>
      <c r="G191" s="278"/>
      <c r="H191" s="278" t="s">
        <v>998</v>
      </c>
      <c r="I191" s="278" t="s">
        <v>940</v>
      </c>
      <c r="J191" s="278"/>
      <c r="K191" s="326"/>
    </row>
    <row r="192" spans="2:11" s="1" customFormat="1" ht="15" customHeight="1">
      <c r="B192" s="303"/>
      <c r="C192" s="339" t="s">
        <v>999</v>
      </c>
      <c r="D192" s="278"/>
      <c r="E192" s="278"/>
      <c r="F192" s="301" t="s">
        <v>905</v>
      </c>
      <c r="G192" s="278"/>
      <c r="H192" s="278" t="s">
        <v>1000</v>
      </c>
      <c r="I192" s="278" t="s">
        <v>940</v>
      </c>
      <c r="J192" s="278"/>
      <c r="K192" s="326"/>
    </row>
    <row r="193" spans="2:11" s="1" customFormat="1" ht="15" customHeight="1">
      <c r="B193" s="303"/>
      <c r="C193" s="339" t="s">
        <v>1001</v>
      </c>
      <c r="D193" s="278"/>
      <c r="E193" s="278"/>
      <c r="F193" s="301" t="s">
        <v>911</v>
      </c>
      <c r="G193" s="278"/>
      <c r="H193" s="278" t="s">
        <v>1002</v>
      </c>
      <c r="I193" s="278" t="s">
        <v>940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1003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1004</v>
      </c>
      <c r="D200" s="342"/>
      <c r="E200" s="342"/>
      <c r="F200" s="342" t="s">
        <v>1005</v>
      </c>
      <c r="G200" s="343"/>
      <c r="H200" s="342" t="s">
        <v>1006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996</v>
      </c>
      <c r="D202" s="278"/>
      <c r="E202" s="278"/>
      <c r="F202" s="301" t="s">
        <v>47</v>
      </c>
      <c r="G202" s="278"/>
      <c r="H202" s="278" t="s">
        <v>1007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48</v>
      </c>
      <c r="G203" s="278"/>
      <c r="H203" s="278" t="s">
        <v>1008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51</v>
      </c>
      <c r="G204" s="278"/>
      <c r="H204" s="278" t="s">
        <v>1009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49</v>
      </c>
      <c r="G205" s="278"/>
      <c r="H205" s="278" t="s">
        <v>1010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50</v>
      </c>
      <c r="G206" s="278"/>
      <c r="H206" s="278" t="s">
        <v>1011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952</v>
      </c>
      <c r="D208" s="278"/>
      <c r="E208" s="278"/>
      <c r="F208" s="301" t="s">
        <v>83</v>
      </c>
      <c r="G208" s="278"/>
      <c r="H208" s="278" t="s">
        <v>1012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850</v>
      </c>
      <c r="G209" s="278"/>
      <c r="H209" s="278" t="s">
        <v>851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848</v>
      </c>
      <c r="G210" s="278"/>
      <c r="H210" s="278" t="s">
        <v>1013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92</v>
      </c>
      <c r="G211" s="339"/>
      <c r="H211" s="330" t="s">
        <v>93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94</v>
      </c>
      <c r="G212" s="339"/>
      <c r="H212" s="330" t="s">
        <v>1014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976</v>
      </c>
      <c r="D214" s="278"/>
      <c r="E214" s="278"/>
      <c r="F214" s="301">
        <v>1</v>
      </c>
      <c r="G214" s="339"/>
      <c r="H214" s="330" t="s">
        <v>1015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1016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1017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1018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F93F0F1DD4B3448826CC39B832EFEC" ma:contentTypeVersion="17" ma:contentTypeDescription="Vytvoří nový dokument" ma:contentTypeScope="" ma:versionID="1471b0457c1cd0e88724f8d8fa851bfd">
  <xsd:schema xmlns:xsd="http://www.w3.org/2001/XMLSchema" xmlns:xs="http://www.w3.org/2001/XMLSchema" xmlns:p="http://schemas.microsoft.com/office/2006/metadata/properties" xmlns:ns2="86856090-6b28-40d5-850f-6f023fb8dfed" xmlns:ns3="147aa99e-183b-4023-8396-59356c8a6d4d" targetNamespace="http://schemas.microsoft.com/office/2006/metadata/properties" ma:root="true" ma:fieldsID="2b7f970aa266bb19ce02e91ab7049447" ns2:_="" ns3:_="">
    <xsd:import namespace="86856090-6b28-40d5-850f-6f023fb8dfed"/>
    <xsd:import namespace="147aa99e-183b-4023-8396-59356c8a6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56090-6b28-40d5-850f-6f023fb8d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5c542bf-287f-4499-912b-f0f8babe9c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aa99e-183b-4023-8396-59356c8a6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2a7fbb-9f1d-4475-9e8f-d7307b636a27}" ma:internalName="TaxCatchAll" ma:showField="CatchAllData" ma:web="147aa99e-183b-4023-8396-59356c8a6d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786F2-5E2B-4979-A4BD-91D391A4F4AB}"/>
</file>

<file path=customXml/itemProps2.xml><?xml version="1.0" encoding="utf-8"?>
<ds:datastoreItem xmlns:ds="http://schemas.openxmlformats.org/officeDocument/2006/customXml" ds:itemID="{9BE6D49C-B55B-40CB-9794-A0E17DE8AA9C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2023-08-08T13:32:41Z</dcterms:created>
  <dcterms:modified xsi:type="dcterms:W3CDTF">2023-08-08T13:32:50Z</dcterms:modified>
  <cp:category/>
  <cp:version/>
  <cp:contentType/>
  <cp:contentStatus/>
</cp:coreProperties>
</file>