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5.20\ovaprox-nas\OVAPROX\04-Archiv\X20-021-hala TS Petřvald\02-DSP+DPS\rozpočet\výkaz výměr\"/>
    </mc:Choice>
  </mc:AlternateContent>
  <xr:revisionPtr revIDLastSave="0" documentId="13_ncr:1_{C1DA3F84-1EA2-4B5D-B29C-3260F1248FE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  <sheet name="SO0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_xlnm.Print_Titles" localSheetId="4">'SO01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Pol'!$A$1:$Y$186</definedName>
    <definedName name="_xlnm.Print_Area" localSheetId="4">'SO01 2 Pol'!$A$1:$M$36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20" i="1" s="1"/>
  <c r="I80" i="1"/>
  <c r="I79" i="1"/>
  <c r="I78" i="1"/>
  <c r="I18" i="1" s="1"/>
  <c r="I77" i="1"/>
  <c r="I76" i="1"/>
  <c r="I17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G42" i="1"/>
  <c r="F42" i="1"/>
  <c r="G41" i="1"/>
  <c r="F41" i="1"/>
  <c r="G39" i="1"/>
  <c r="F39" i="1"/>
  <c r="F44" i="1" s="1"/>
  <c r="G23" i="1" s="1"/>
  <c r="G35" i="13"/>
  <c r="BA28" i="13"/>
  <c r="BA19" i="13"/>
  <c r="BA17" i="13"/>
  <c r="BA15" i="13"/>
  <c r="BA12" i="13"/>
  <c r="O8" i="13"/>
  <c r="Q8" i="13"/>
  <c r="V8" i="13"/>
  <c r="G9" i="13"/>
  <c r="AF35" i="13" s="1"/>
  <c r="I9" i="13"/>
  <c r="I8" i="13" s="1"/>
  <c r="K9" i="13"/>
  <c r="K8" i="13" s="1"/>
  <c r="M9" i="13"/>
  <c r="M8" i="13" s="1"/>
  <c r="O9" i="13"/>
  <c r="Q9" i="13"/>
  <c r="V9" i="13"/>
  <c r="V10" i="13"/>
  <c r="G11" i="13"/>
  <c r="G10" i="13" s="1"/>
  <c r="I11" i="13"/>
  <c r="I10" i="13" s="1"/>
  <c r="K11" i="13"/>
  <c r="K10" i="13" s="1"/>
  <c r="M11" i="13"/>
  <c r="M10" i="13" s="1"/>
  <c r="O11" i="13"/>
  <c r="O10" i="13" s="1"/>
  <c r="Q11" i="13"/>
  <c r="Q10" i="13" s="1"/>
  <c r="V11" i="13"/>
  <c r="G14" i="13"/>
  <c r="G13" i="13" s="1"/>
  <c r="I14" i="13"/>
  <c r="I13" i="13" s="1"/>
  <c r="K14" i="13"/>
  <c r="K13" i="13" s="1"/>
  <c r="M14" i="13"/>
  <c r="O14" i="13"/>
  <c r="O13" i="13" s="1"/>
  <c r="Q14" i="13"/>
  <c r="Q13" i="13" s="1"/>
  <c r="V14" i="13"/>
  <c r="V13" i="13" s="1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G20" i="13"/>
  <c r="I20" i="13"/>
  <c r="K20" i="13"/>
  <c r="G21" i="13"/>
  <c r="I21" i="13"/>
  <c r="K21" i="13"/>
  <c r="M21" i="13"/>
  <c r="M20" i="13" s="1"/>
  <c r="O21" i="13"/>
  <c r="O20" i="13" s="1"/>
  <c r="Q21" i="13"/>
  <c r="Q20" i="13" s="1"/>
  <c r="V21" i="13"/>
  <c r="V20" i="13" s="1"/>
  <c r="G22" i="13"/>
  <c r="I22" i="13"/>
  <c r="K22" i="13"/>
  <c r="M22" i="13"/>
  <c r="O22" i="13"/>
  <c r="G23" i="13"/>
  <c r="I23" i="13"/>
  <c r="K23" i="13"/>
  <c r="M23" i="13"/>
  <c r="O23" i="13"/>
  <c r="Q23" i="13"/>
  <c r="Q22" i="13" s="1"/>
  <c r="V23" i="13"/>
  <c r="V22" i="13" s="1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V26" i="13"/>
  <c r="G27" i="13"/>
  <c r="M27" i="13" s="1"/>
  <c r="M26" i="13" s="1"/>
  <c r="I27" i="13"/>
  <c r="I26" i="13" s="1"/>
  <c r="K27" i="13"/>
  <c r="O27" i="13"/>
  <c r="Q27" i="13"/>
  <c r="V27" i="13"/>
  <c r="G29" i="13"/>
  <c r="I29" i="13"/>
  <c r="K29" i="13"/>
  <c r="M29" i="13"/>
  <c r="O29" i="13"/>
  <c r="Q29" i="13"/>
  <c r="V29" i="13"/>
  <c r="G30" i="13"/>
  <c r="I30" i="13"/>
  <c r="K30" i="13"/>
  <c r="K26" i="13" s="1"/>
  <c r="M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O26" i="13" s="1"/>
  <c r="Q32" i="13"/>
  <c r="Q26" i="13" s="1"/>
  <c r="V32" i="13"/>
  <c r="G33" i="13"/>
  <c r="I33" i="13"/>
  <c r="K33" i="13"/>
  <c r="M33" i="13"/>
  <c r="O33" i="13"/>
  <c r="Q33" i="13"/>
  <c r="V33" i="13"/>
  <c r="AE35" i="13"/>
  <c r="G185" i="12"/>
  <c r="BA164" i="12"/>
  <c r="BA92" i="12"/>
  <c r="BA90" i="12"/>
  <c r="BA87" i="12"/>
  <c r="BA85" i="12"/>
  <c r="BA71" i="12"/>
  <c r="BA41" i="12"/>
  <c r="BA39" i="12"/>
  <c r="BA29" i="12"/>
  <c r="BA16" i="12"/>
  <c r="BA14" i="12"/>
  <c r="BA10" i="12"/>
  <c r="G9" i="12"/>
  <c r="AF185" i="12" s="1"/>
  <c r="I9" i="12"/>
  <c r="K9" i="12"/>
  <c r="M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G8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I8" i="12" s="1"/>
  <c r="K21" i="12"/>
  <c r="K8" i="12" s="1"/>
  <c r="O21" i="12"/>
  <c r="Q21" i="12"/>
  <c r="V21" i="12"/>
  <c r="G23" i="12"/>
  <c r="I23" i="12"/>
  <c r="K23" i="12"/>
  <c r="M23" i="12"/>
  <c r="O23" i="12"/>
  <c r="Q23" i="12"/>
  <c r="V23" i="12"/>
  <c r="O24" i="12"/>
  <c r="G25" i="12"/>
  <c r="I25" i="12"/>
  <c r="K25" i="12"/>
  <c r="M25" i="12"/>
  <c r="O25" i="12"/>
  <c r="Q25" i="12"/>
  <c r="Q24" i="12" s="1"/>
  <c r="V25" i="12"/>
  <c r="V24" i="12" s="1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2" i="12"/>
  <c r="G24" i="12" s="1"/>
  <c r="I32" i="12"/>
  <c r="I24" i="12" s="1"/>
  <c r="K32" i="12"/>
  <c r="O32" i="12"/>
  <c r="Q32" i="12"/>
  <c r="V32" i="12"/>
  <c r="G34" i="12"/>
  <c r="I34" i="12"/>
  <c r="K34" i="12"/>
  <c r="M34" i="12"/>
  <c r="O34" i="12"/>
  <c r="Q34" i="12"/>
  <c r="V34" i="12"/>
  <c r="G36" i="12"/>
  <c r="I36" i="12"/>
  <c r="K36" i="12"/>
  <c r="K24" i="12" s="1"/>
  <c r="M36" i="12"/>
  <c r="O36" i="12"/>
  <c r="Q36" i="12"/>
  <c r="V36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9" i="12"/>
  <c r="G48" i="12" s="1"/>
  <c r="I49" i="12"/>
  <c r="I48" i="12" s="1"/>
  <c r="K49" i="12"/>
  <c r="K48" i="12" s="1"/>
  <c r="M49" i="12"/>
  <c r="O49" i="12"/>
  <c r="O48" i="12" s="1"/>
  <c r="Q49" i="12"/>
  <c r="V49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Q48" i="12" s="1"/>
  <c r="V53" i="12"/>
  <c r="V48" i="12" s="1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G59" i="12"/>
  <c r="I59" i="12"/>
  <c r="K59" i="12"/>
  <c r="M59" i="12"/>
  <c r="O59" i="12"/>
  <c r="O58" i="12" s="1"/>
  <c r="Q59" i="12"/>
  <c r="Q58" i="12" s="1"/>
  <c r="V59" i="12"/>
  <c r="V58" i="12" s="1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5" i="12"/>
  <c r="G66" i="12"/>
  <c r="I66" i="12"/>
  <c r="I65" i="12" s="1"/>
  <c r="K66" i="12"/>
  <c r="K65" i="12" s="1"/>
  <c r="M66" i="12"/>
  <c r="O66" i="12"/>
  <c r="O65" i="12" s="1"/>
  <c r="Q66" i="12"/>
  <c r="Q65" i="12" s="1"/>
  <c r="V66" i="12"/>
  <c r="V65" i="12" s="1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O75" i="12"/>
  <c r="Q75" i="12"/>
  <c r="V75" i="12"/>
  <c r="G76" i="12"/>
  <c r="G75" i="12" s="1"/>
  <c r="I76" i="12"/>
  <c r="I75" i="12" s="1"/>
  <c r="K76" i="12"/>
  <c r="O76" i="12"/>
  <c r="Q76" i="12"/>
  <c r="V76" i="12"/>
  <c r="G78" i="12"/>
  <c r="I78" i="12"/>
  <c r="K78" i="12"/>
  <c r="M78" i="12"/>
  <c r="O78" i="12"/>
  <c r="Q78" i="12"/>
  <c r="V78" i="12"/>
  <c r="G80" i="12"/>
  <c r="I80" i="12"/>
  <c r="K80" i="12"/>
  <c r="K75" i="12" s="1"/>
  <c r="M80" i="12"/>
  <c r="O80" i="12"/>
  <c r="Q80" i="12"/>
  <c r="V80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G84" i="12"/>
  <c r="I84" i="12"/>
  <c r="K84" i="12"/>
  <c r="M84" i="12"/>
  <c r="O84" i="12"/>
  <c r="Q84" i="12"/>
  <c r="V84" i="12"/>
  <c r="V83" i="12" s="1"/>
  <c r="G86" i="12"/>
  <c r="I86" i="12"/>
  <c r="K86" i="12"/>
  <c r="M86" i="12"/>
  <c r="O86" i="12"/>
  <c r="Q86" i="12"/>
  <c r="V86" i="12"/>
  <c r="G88" i="12"/>
  <c r="G89" i="12"/>
  <c r="I89" i="12"/>
  <c r="I88" i="12" s="1"/>
  <c r="K89" i="12"/>
  <c r="K88" i="12" s="1"/>
  <c r="M89" i="12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4" i="12"/>
  <c r="G93" i="12" s="1"/>
  <c r="I94" i="12"/>
  <c r="I93" i="12" s="1"/>
  <c r="K94" i="12"/>
  <c r="K93" i="12" s="1"/>
  <c r="M94" i="12"/>
  <c r="M93" i="12" s="1"/>
  <c r="O94" i="12"/>
  <c r="O93" i="12" s="1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Q93" i="12" s="1"/>
  <c r="V96" i="12"/>
  <c r="V93" i="12" s="1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I99" i="12"/>
  <c r="G100" i="12"/>
  <c r="I100" i="12"/>
  <c r="K100" i="12"/>
  <c r="K99" i="12" s="1"/>
  <c r="M100" i="12"/>
  <c r="M99" i="12" s="1"/>
  <c r="O100" i="12"/>
  <c r="O99" i="12" s="1"/>
  <c r="Q100" i="12"/>
  <c r="Q99" i="12" s="1"/>
  <c r="V100" i="12"/>
  <c r="V99" i="12" s="1"/>
  <c r="G102" i="12"/>
  <c r="I102" i="12"/>
  <c r="K102" i="12"/>
  <c r="M102" i="12"/>
  <c r="O102" i="12"/>
  <c r="Q102" i="12"/>
  <c r="V102" i="12"/>
  <c r="G103" i="12"/>
  <c r="I103" i="12"/>
  <c r="K103" i="12"/>
  <c r="M103" i="12"/>
  <c r="O103" i="12"/>
  <c r="Q103" i="12"/>
  <c r="V103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08" i="12"/>
  <c r="G109" i="12"/>
  <c r="I109" i="12"/>
  <c r="I108" i="12" s="1"/>
  <c r="K109" i="12"/>
  <c r="K108" i="12" s="1"/>
  <c r="M109" i="12"/>
  <c r="M108" i="12" s="1"/>
  <c r="O109" i="12"/>
  <c r="O108" i="12" s="1"/>
  <c r="Q109" i="12"/>
  <c r="Q108" i="12" s="1"/>
  <c r="V109" i="12"/>
  <c r="V108" i="12" s="1"/>
  <c r="G111" i="12"/>
  <c r="I111" i="12"/>
  <c r="K111" i="12"/>
  <c r="G112" i="12"/>
  <c r="I112" i="12"/>
  <c r="K112" i="12"/>
  <c r="M112" i="12"/>
  <c r="M111" i="12" s="1"/>
  <c r="O112" i="12"/>
  <c r="O111" i="12" s="1"/>
  <c r="Q112" i="12"/>
  <c r="Q111" i="12" s="1"/>
  <c r="V112" i="12"/>
  <c r="V111" i="12" s="1"/>
  <c r="G113" i="12"/>
  <c r="I113" i="12"/>
  <c r="K113" i="12"/>
  <c r="M113" i="12"/>
  <c r="O113" i="12"/>
  <c r="G114" i="12"/>
  <c r="I114" i="12"/>
  <c r="K114" i="12"/>
  <c r="M114" i="12"/>
  <c r="O114" i="12"/>
  <c r="Q114" i="12"/>
  <c r="Q113" i="12" s="1"/>
  <c r="V114" i="12"/>
  <c r="V113" i="12" s="1"/>
  <c r="G115" i="12"/>
  <c r="I115" i="12"/>
  <c r="K115" i="12"/>
  <c r="M115" i="12"/>
  <c r="O115" i="12"/>
  <c r="Q115" i="12"/>
  <c r="V115" i="12"/>
  <c r="G117" i="12"/>
  <c r="G116" i="12" s="1"/>
  <c r="I117" i="12"/>
  <c r="I116" i="12" s="1"/>
  <c r="K117" i="12"/>
  <c r="K116" i="12" s="1"/>
  <c r="M117" i="12"/>
  <c r="M116" i="12" s="1"/>
  <c r="O117" i="12"/>
  <c r="O116" i="12" s="1"/>
  <c r="Q117" i="12"/>
  <c r="Q116" i="12" s="1"/>
  <c r="V117" i="12"/>
  <c r="V116" i="12" s="1"/>
  <c r="I118" i="12"/>
  <c r="G119" i="12"/>
  <c r="I119" i="12"/>
  <c r="K119" i="12"/>
  <c r="K118" i="12" s="1"/>
  <c r="M119" i="12"/>
  <c r="O119" i="12"/>
  <c r="O118" i="12" s="1"/>
  <c r="Q119" i="12"/>
  <c r="Q118" i="12" s="1"/>
  <c r="V119" i="12"/>
  <c r="V118" i="12" s="1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I122" i="12"/>
  <c r="K122" i="12"/>
  <c r="M122" i="12"/>
  <c r="O122" i="12"/>
  <c r="Q122" i="12"/>
  <c r="V122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V124" i="12"/>
  <c r="G126" i="12"/>
  <c r="M126" i="12" s="1"/>
  <c r="I126" i="12"/>
  <c r="K126" i="12"/>
  <c r="O126" i="12"/>
  <c r="Q126" i="12"/>
  <c r="V126" i="12"/>
  <c r="Q128" i="12"/>
  <c r="V128" i="12"/>
  <c r="G129" i="12"/>
  <c r="M129" i="12" s="1"/>
  <c r="M128" i="12" s="1"/>
  <c r="I129" i="12"/>
  <c r="I128" i="12" s="1"/>
  <c r="K129" i="12"/>
  <c r="K128" i="12" s="1"/>
  <c r="O129" i="12"/>
  <c r="Q129" i="12"/>
  <c r="V129" i="12"/>
  <c r="G130" i="12"/>
  <c r="I130" i="12"/>
  <c r="K130" i="12"/>
  <c r="M130" i="12"/>
  <c r="O130" i="12"/>
  <c r="Q130" i="12"/>
  <c r="V130" i="12"/>
  <c r="G131" i="12"/>
  <c r="I131" i="12"/>
  <c r="K131" i="12"/>
  <c r="M131" i="12"/>
  <c r="O131" i="12"/>
  <c r="O128" i="12" s="1"/>
  <c r="Q131" i="12"/>
  <c r="V131" i="12"/>
  <c r="G134" i="12"/>
  <c r="G133" i="12" s="1"/>
  <c r="I134" i="12"/>
  <c r="I133" i="12" s="1"/>
  <c r="K134" i="12"/>
  <c r="K133" i="12" s="1"/>
  <c r="M134" i="12"/>
  <c r="M133" i="12" s="1"/>
  <c r="O134" i="12"/>
  <c r="O133" i="12" s="1"/>
  <c r="Q134" i="12"/>
  <c r="Q133" i="12" s="1"/>
  <c r="V134" i="12"/>
  <c r="V133" i="12" s="1"/>
  <c r="G136" i="12"/>
  <c r="I136" i="12"/>
  <c r="K136" i="12"/>
  <c r="M136" i="12"/>
  <c r="O136" i="12"/>
  <c r="Q136" i="12"/>
  <c r="V136" i="12"/>
  <c r="K137" i="12"/>
  <c r="O137" i="12"/>
  <c r="Q137" i="12"/>
  <c r="V137" i="12"/>
  <c r="G138" i="12"/>
  <c r="M138" i="12" s="1"/>
  <c r="M137" i="12" s="1"/>
  <c r="I138" i="12"/>
  <c r="I137" i="12" s="1"/>
  <c r="K138" i="12"/>
  <c r="O138" i="12"/>
  <c r="Q138" i="12"/>
  <c r="V138" i="12"/>
  <c r="G140" i="12"/>
  <c r="I140" i="12"/>
  <c r="K140" i="12"/>
  <c r="M140" i="12"/>
  <c r="O140" i="12"/>
  <c r="Q140" i="12"/>
  <c r="V140" i="12"/>
  <c r="G142" i="12"/>
  <c r="I142" i="12"/>
  <c r="K142" i="12"/>
  <c r="M142" i="12"/>
  <c r="G143" i="12"/>
  <c r="I143" i="12"/>
  <c r="K143" i="12"/>
  <c r="M143" i="12"/>
  <c r="O143" i="12"/>
  <c r="O142" i="12" s="1"/>
  <c r="Q143" i="12"/>
  <c r="Q142" i="12" s="1"/>
  <c r="V143" i="12"/>
  <c r="V142" i="12" s="1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Q147" i="12"/>
  <c r="V147" i="12"/>
  <c r="G148" i="12"/>
  <c r="G147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I147" i="12" s="1"/>
  <c r="K150" i="12"/>
  <c r="K147" i="12" s="1"/>
  <c r="O150" i="12"/>
  <c r="Q150" i="12"/>
  <c r="V150" i="12"/>
  <c r="G151" i="12"/>
  <c r="I151" i="12"/>
  <c r="K151" i="12"/>
  <c r="M151" i="12"/>
  <c r="O151" i="12"/>
  <c r="Q151" i="12"/>
  <c r="V151" i="12"/>
  <c r="G152" i="12"/>
  <c r="I152" i="12"/>
  <c r="K152" i="12"/>
  <c r="M152" i="12"/>
  <c r="O152" i="12"/>
  <c r="O147" i="12" s="1"/>
  <c r="Q152" i="12"/>
  <c r="V152" i="12"/>
  <c r="G155" i="12"/>
  <c r="G154" i="12" s="1"/>
  <c r="I155" i="12"/>
  <c r="I154" i="12" s="1"/>
  <c r="K155" i="12"/>
  <c r="K154" i="12" s="1"/>
  <c r="M155" i="12"/>
  <c r="O155" i="12"/>
  <c r="O154" i="12" s="1"/>
  <c r="Q155" i="12"/>
  <c r="Q154" i="12" s="1"/>
  <c r="V155" i="12"/>
  <c r="V154" i="12" s="1"/>
  <c r="G156" i="12"/>
  <c r="I156" i="12"/>
  <c r="K156" i="12"/>
  <c r="M156" i="12"/>
  <c r="O156" i="12"/>
  <c r="Q156" i="12"/>
  <c r="V156" i="12"/>
  <c r="G158" i="12"/>
  <c r="I158" i="12"/>
  <c r="K158" i="12"/>
  <c r="M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2" i="12"/>
  <c r="I162" i="12"/>
  <c r="K162" i="12"/>
  <c r="M162" i="12"/>
  <c r="O162" i="12"/>
  <c r="Q162" i="12"/>
  <c r="V162" i="12"/>
  <c r="G163" i="12"/>
  <c r="I163" i="12"/>
  <c r="K163" i="12"/>
  <c r="M163" i="12"/>
  <c r="O163" i="12"/>
  <c r="Q163" i="12"/>
  <c r="V163" i="12"/>
  <c r="G166" i="12"/>
  <c r="I166" i="12"/>
  <c r="K166" i="12"/>
  <c r="M166" i="12"/>
  <c r="O166" i="12"/>
  <c r="Q166" i="12"/>
  <c r="V166" i="12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O171" i="12"/>
  <c r="Q171" i="12"/>
  <c r="V171" i="12"/>
  <c r="G172" i="12"/>
  <c r="M172" i="12" s="1"/>
  <c r="M171" i="12" s="1"/>
  <c r="I172" i="12"/>
  <c r="I171" i="12" s="1"/>
  <c r="K172" i="12"/>
  <c r="K171" i="12" s="1"/>
  <c r="O172" i="12"/>
  <c r="Q172" i="12"/>
  <c r="V172" i="12"/>
  <c r="G174" i="12"/>
  <c r="G173" i="12" s="1"/>
  <c r="I174" i="12"/>
  <c r="I173" i="12" s="1"/>
  <c r="K174" i="12"/>
  <c r="K173" i="12" s="1"/>
  <c r="M174" i="12"/>
  <c r="M173" i="12" s="1"/>
  <c r="O174" i="12"/>
  <c r="O173" i="12" s="1"/>
  <c r="Q174" i="12"/>
  <c r="V174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Q176" i="12"/>
  <c r="Q173" i="12" s="1"/>
  <c r="V176" i="12"/>
  <c r="V173" i="12" s="1"/>
  <c r="G177" i="12"/>
  <c r="I177" i="12"/>
  <c r="K177" i="12"/>
  <c r="M177" i="12"/>
  <c r="O177" i="12"/>
  <c r="Q177" i="12"/>
  <c r="V177" i="12"/>
  <c r="G178" i="12"/>
  <c r="I178" i="12"/>
  <c r="K178" i="12"/>
  <c r="M178" i="12"/>
  <c r="O178" i="12"/>
  <c r="Q178" i="12"/>
  <c r="V178" i="12"/>
  <c r="G179" i="12"/>
  <c r="I179" i="12"/>
  <c r="G180" i="12"/>
  <c r="I180" i="12"/>
  <c r="K180" i="12"/>
  <c r="K179" i="12" s="1"/>
  <c r="M180" i="12"/>
  <c r="M179" i="12" s="1"/>
  <c r="O180" i="12"/>
  <c r="O179" i="12" s="1"/>
  <c r="Q180" i="12"/>
  <c r="Q179" i="12" s="1"/>
  <c r="V180" i="12"/>
  <c r="V179" i="12" s="1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AE185" i="12"/>
  <c r="I19" i="1"/>
  <c r="G44" i="1"/>
  <c r="G25" i="1" s="1"/>
  <c r="H44" i="1"/>
  <c r="I43" i="1"/>
  <c r="I42" i="1"/>
  <c r="I41" i="1"/>
  <c r="I39" i="1"/>
  <c r="I44" i="1" s="1"/>
  <c r="J28" i="1"/>
  <c r="J26" i="1"/>
  <c r="G38" i="1"/>
  <c r="F38" i="1"/>
  <c r="J23" i="1"/>
  <c r="J24" i="1"/>
  <c r="J25" i="1"/>
  <c r="J27" i="1"/>
  <c r="E24" i="1"/>
  <c r="G24" i="1"/>
  <c r="E26" i="1"/>
  <c r="G26" i="1"/>
  <c r="I82" i="1" l="1"/>
  <c r="J81" i="1" s="1"/>
  <c r="I16" i="1"/>
  <c r="I21" i="1" s="1"/>
  <c r="J55" i="1"/>
  <c r="A27" i="1"/>
  <c r="A28" i="1" s="1"/>
  <c r="G28" i="1" s="1"/>
  <c r="G27" i="1" s="1"/>
  <c r="G29" i="1" s="1"/>
  <c r="M13" i="13"/>
  <c r="G8" i="13"/>
  <c r="G26" i="13"/>
  <c r="M48" i="12"/>
  <c r="M88" i="12"/>
  <c r="M65" i="12"/>
  <c r="M154" i="12"/>
  <c r="M118" i="12"/>
  <c r="G118" i="12"/>
  <c r="G137" i="12"/>
  <c r="G128" i="12"/>
  <c r="M148" i="12"/>
  <c r="M147" i="12" s="1"/>
  <c r="M17" i="12"/>
  <c r="M8" i="12" s="1"/>
  <c r="M76" i="12"/>
  <c r="M75" i="12" s="1"/>
  <c r="M32" i="12"/>
  <c r="M24" i="12" s="1"/>
  <c r="G171" i="12"/>
  <c r="J41" i="1"/>
  <c r="J43" i="1"/>
  <c r="J42" i="1"/>
  <c r="J39" i="1"/>
  <c r="J44" i="1" s="1"/>
  <c r="J71" i="1" l="1"/>
  <c r="J63" i="1"/>
  <c r="J78" i="1"/>
  <c r="J70" i="1"/>
  <c r="J62" i="1"/>
  <c r="J77" i="1"/>
  <c r="J61" i="1"/>
  <c r="J73" i="1"/>
  <c r="J75" i="1"/>
  <c r="J65" i="1"/>
  <c r="J59" i="1"/>
  <c r="J57" i="1"/>
  <c r="J69" i="1"/>
  <c r="J80" i="1"/>
  <c r="J76" i="1"/>
  <c r="J72" i="1"/>
  <c r="J68" i="1"/>
  <c r="J64" i="1"/>
  <c r="J60" i="1"/>
  <c r="J56" i="1"/>
  <c r="J67" i="1"/>
  <c r="J79" i="1"/>
  <c r="J74" i="1"/>
  <c r="J58" i="1"/>
  <c r="J66" i="1"/>
  <c r="J8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V</author>
  </authors>
  <commentList>
    <comment ref="S6" authorId="0" shapeId="0" xr:uid="{25BC3983-0C04-4E16-852E-11EA560E3D8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04C15E-88C7-4437-B862-C8633475B5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V</author>
  </authors>
  <commentList>
    <comment ref="S6" authorId="0" shapeId="0" xr:uid="{0F3177CF-C4A8-4C59-836F-012F65CC29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A2067A-899F-455B-A717-A03AF9C9CE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<sst xmlns="http://schemas.openxmlformats.org/spreadsheetml/2006/main" count="1552" uniqueCount="497">
  <si>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</si>
  <si>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</si>
  <si>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</si>
  <si>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</si>
  <si>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</si>
  <si>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</si>
  <si>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</si>
  <si>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</si>
  <si>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</si>
  <si>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</si>
  <si>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</si>
  <si>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</si>
  <si>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</si>
  <si>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</si>
  <si>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</si>
  <si>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</si>
  <si>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</si>
  <si>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</si>
  <si>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</si>
  <si>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</si>
  <si>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</si>
  <si>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</si>
  <si>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</si>
  <si>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</si>
  <si>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</si>
  <si>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</si>
  <si>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</si>
  <si>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</si>
  <si>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</si>
  <si>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</si>
  <si>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</si>
  <si>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</si>
  <si>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</si>
  <si>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</si>
  <si>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</si>
  <si>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</si>
  <si>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</si>
  <si>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</si>
  <si>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</si>
  <si>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</si>
  <si>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</si>
  <si>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</si>
  <si>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</si>
  <si>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Ing. Lukáš Kosub </t>
  </si>
  <si>
    <t>B0024/2020</t>
  </si>
  <si>
    <t>Novostavba skladovací haly technických služeb Petřvald</t>
  </si>
  <si>
    <t>Město Petřvald</t>
  </si>
  <si>
    <t>náměstí Gen. Vicherka 2511</t>
  </si>
  <si>
    <t>Petřvald</t>
  </si>
  <si>
    <t>73541</t>
  </si>
  <si>
    <t>00297593</t>
  </si>
  <si>
    <t>CZ00297593</t>
  </si>
  <si>
    <t>OVAPROX s.r.o.</t>
  </si>
  <si>
    <t>U Cementárny 1303/16</t>
  </si>
  <si>
    <t>Ostrava-Vítkovice</t>
  </si>
  <si>
    <t>70300</t>
  </si>
  <si>
    <t>07855150</t>
  </si>
  <si>
    <t>CZ07855150</t>
  </si>
  <si>
    <t>Stavba</t>
  </si>
  <si>
    <t>Stavební objekt</t>
  </si>
  <si>
    <t>SO01</t>
  </si>
  <si>
    <t xml:space="preserve">Stavební </t>
  </si>
  <si>
    <t>1</t>
  </si>
  <si>
    <t xml:space="preserve">Skladovací hala </t>
  </si>
  <si>
    <t>2</t>
  </si>
  <si>
    <t xml:space="preserve">Odstranění garáže </t>
  </si>
  <si>
    <t>Celkem za stavbu</t>
  </si>
  <si>
    <t>CZK</t>
  </si>
  <si>
    <t>#POPS</t>
  </si>
  <si>
    <t>Popis stavby: B0024/2020 - Novostavba skladovací haly technických služeb Petřvald</t>
  </si>
  <si>
    <t>#POPO</t>
  </si>
  <si>
    <t xml:space="preserve">Popis objektu: SO01 - Stavební </t>
  </si>
  <si>
    <t>#POPR</t>
  </si>
  <si>
    <t xml:space="preserve">Popis rozpočtu: 1 - Skladovací hala </t>
  </si>
  <si>
    <t xml:space="preserve">Popis rozpočtu: 2 - Odstranění garáže 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</si>
  <si>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</si>
  <si>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</si>
  <si>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</si>
  <si>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</si>
  <si>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</si>
  <si>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</si>
  <si>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</si>
  <si>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</si>
  <si>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</si>
  <si>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</si>
  <si>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</si>
  <si>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</si>
  <si>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</si>
  <si>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</si>
  <si>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</si>
  <si>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</si>
  <si>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</si>
  <si>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</si>
  <si>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</si>
  <si>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</si>
  <si>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</si>
  <si>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</si>
  <si>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</si>
  <si>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</si>
  <si>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</si>
  <si>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</si>
  <si>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</si>
  <si>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</si>
  <si>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</si>
  <si>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</si>
  <si>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</si>
  <si>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</si>
  <si>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</si>
  <si>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</si>
  <si>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</si>
  <si>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</si>
  <si>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</si>
  <si>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</si>
  <si>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</si>
  <si>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</si>
  <si>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</si>
  <si>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</si>
  <si>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</si>
  <si>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</si>
  <si>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</si>
  <si>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</si>
  <si>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</si>
  <si>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</si>
  <si>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</si>
  <si>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</si>
  <si>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</si>
  <si>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</si>
  <si>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</si>
  <si>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</si>
  <si>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</si>
  <si>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</si>
  <si>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</si>
  <si>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</si>
  <si>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</si>
  <si>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</si>
  <si>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</si>
  <si>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</si>
  <si>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</si>
  <si>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</si>
  <si>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</si>
  <si>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</si>
  <si>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</si>
  <si>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</si>
  <si>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</si>
  <si>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</si>
  <si>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</si>
  <si>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</si>
  <si>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</si>
  <si>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</si>
  <si>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</si>
  <si>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</si>
  <si>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</si>
  <si>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</si>
  <si>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</si>
  <si>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</si>
  <si>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</si>
  <si>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</si>
  <si>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121101103R00</t>
  </si>
  <si>
    <t>Sejmutí ornice s přemístěním na vzdálenost přes 100 do 250 m</t>
  </si>
  <si>
    <t>m3</t>
  </si>
  <si>
    <t>800-1</t>
  </si>
  <si>
    <t>RTS 23/ II</t>
  </si>
  <si>
    <t>RTS 20/ II</t>
  </si>
  <si>
    <t>Práce</t>
  </si>
  <si>
    <t>Běžná</t>
  </si>
  <si>
    <t>POL1_</t>
  </si>
  <si>
    <t>nebo lesní půdy, s vodorovným přemístěním na hromady v místě upotřebení nebo na dočasné či trvalé skládky se složením</t>
  </si>
  <si>
    <t>SPI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</si>
  <si>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</si>
  <si>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</si>
  <si>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</si>
  <si>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</si>
  <si>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</si>
  <si>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</si>
  <si>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</si>
  <si>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</si>
  <si>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</si>
  <si>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174101101R00</t>
  </si>
  <si>
    <t>Zásyp sypaninou se zhutněním jam, šachet, rýh nebo kolem objektů v těchto vykopávkách</t>
  </si>
  <si>
    <t>z jakékoliv horniny s uložením výkopku po vrstvách,</t>
  </si>
  <si>
    <t>181201102R00</t>
  </si>
  <si>
    <t>Úprava pláně v násypech v hornině 1 až 4, se zhutněním</t>
  </si>
  <si>
    <t>m2</t>
  </si>
  <si>
    <t>vyrovnání výškových rozdílů, plochy vodorovné a plochy do sklonu 1 : 5,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</si>
  <si>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</si>
  <si>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</si>
  <si>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</si>
  <si>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</si>
  <si>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460620006RT1</t>
  </si>
  <si>
    <t>Osetí povrchu trávou, včetně dodávky osiva</t>
  </si>
  <si>
    <t>212561111R00</t>
  </si>
  <si>
    <t>Výplň trativodů kamenivem hrubým drceným, frakce 4-16 mm</t>
  </si>
  <si>
    <t>800-2</t>
  </si>
  <si>
    <t>do rýh bez zhutnění s úpravou povrchu výplně,</t>
  </si>
  <si>
    <t>212755114R00</t>
  </si>
  <si>
    <t>Trativody z drenážních trubek bez lože vnitřního průměru 10 cm</t>
  </si>
  <si>
    <t>m</t>
  </si>
  <si>
    <t>272311117R00</t>
  </si>
  <si>
    <t>Základové klenby z betonu prostého třída betonu C25/30</t>
  </si>
  <si>
    <t>821-1</t>
  </si>
  <si>
    <t>ve výkopu zapaženém nebo nezapaženém, popř. nad terénem z betonu prostého, z cementů portladských a struskoportladských, z cementů síranovzdorných,</t>
  </si>
  <si>
    <t>273361921RT4</t>
  </si>
  <si>
    <t>Výztuž základových desek ze svařovaných sítí průměr drátu 6 mm, velikost oka 100/100 mm</t>
  </si>
  <si>
    <t>t</t>
  </si>
  <si>
    <t>801-1</t>
  </si>
  <si>
    <t>včetně distančních prvků</t>
  </si>
  <si>
    <t>273361921RT8</t>
  </si>
  <si>
    <t>Výztuž základových desek ze svařovaných sítí průměr drátu 8 mm, velikost oka 100/100 mm</t>
  </si>
  <si>
    <t>274272140RT4</t>
  </si>
  <si>
    <t>Zdivo základové z bednicích tvárnic tloušťky 300 mm, výplň betonem C 20/25</t>
  </si>
  <si>
    <t>s výplní betonem, bez výztuže,</t>
  </si>
  <si>
    <t>275321321R00</t>
  </si>
  <si>
    <t>Beton základových patek železový třídy C 20/25</t>
  </si>
  <si>
    <t>bez dodávky a uložení výztuže</t>
  </si>
  <si>
    <t>275351215RT1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</si>
  <si>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</si>
  <si>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</si>
  <si>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</si>
  <si>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</si>
  <si>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279361821R00</t>
  </si>
  <si>
    <t>Výztuž základových zdí z betonářské oceli 10 505(R)</t>
  </si>
  <si>
    <t>289970111R00</t>
  </si>
  <si>
    <t>Geotextílie separační, filtrační, zpevňující polypropylén, 300 g/m2</t>
  </si>
  <si>
    <t>271531111RK9</t>
  </si>
  <si>
    <t>Polštář základu z kameniva hr. drceného 0-32 mm, kraj Moravskoslezský</t>
  </si>
  <si>
    <t>Vlastní</t>
  </si>
  <si>
    <t>Kalkul</t>
  </si>
  <si>
    <t>273323411RV11</t>
  </si>
  <si>
    <t>Železobeton základ. desek vodostavební C 20/25, PERMACRETE 90d X0,XC1-4,XD1-2,XF1,XA1-2</t>
  </si>
  <si>
    <t>28611239R</t>
  </si>
  <si>
    <t>Trubka plastová drenážní spoj: západkový; potrubí: jednovrstvé; materiál: PVC-U; povrch: korugovaný; ohebná; DN = 100; perforování: TP; vsakovací plocha = 80,0 cm2/m</t>
  </si>
  <si>
    <t>SPCM</t>
  </si>
  <si>
    <t>Specifikace</t>
  </si>
  <si>
    <t>POL3_</t>
  </si>
  <si>
    <t>311112030RT3</t>
  </si>
  <si>
    <t>Stěny z betonových bednicích tvárnic a betonu uložení tvárnic bez jejich dodávky tloušťka stěny 300 mm, zalití tvárnic betonem C 20/25</t>
  </si>
  <si>
    <t>(ztracené bednění) z betonových tvárnic a zálivka betonem,</t>
  </si>
  <si>
    <t>342172112R00</t>
  </si>
  <si>
    <t>Montáž panelů stěnových z ocelového plechu s jádrem z tvrdé pěny, k ocelovým profilům, stěna jednoduchá, tloušťka 60 mm, viditelné kotvení</t>
  </si>
  <si>
    <t>801-2</t>
  </si>
  <si>
    <t>s použitím zvedacího mechanizmu,</t>
  </si>
  <si>
    <t>342264051RT3</t>
  </si>
  <si>
    <t>Podhledy na kovové konstrukci opláštěné deskami sádrokartonovými nosná konstrukce z profilů CD s přímým uchycením 1x deska, tloušťky 12,5 mm, impregnovaná, bez izolace</t>
  </si>
  <si>
    <t>338261124RV1</t>
  </si>
  <si>
    <t>Stříška plotového pilíře 500x200 mm FACE BLOCK, zákrytová deska ZD 3-20 hladká, přírodní</t>
  </si>
  <si>
    <t>kus</t>
  </si>
  <si>
    <t>342012323RV1</t>
  </si>
  <si>
    <t>Příčka SDK tl.150mm,ocel.kce,1x oplášť.,RBI 12,5mm</t>
  </si>
  <si>
    <t>RTS 20/ I</t>
  </si>
  <si>
    <t>61210406RV1</t>
  </si>
  <si>
    <t>Panel sendvičový střešní PIR tl. jádra 80 mm + 30mm trapézový plech +mPVC fólie, vč dodávk a montáže, oplechování viz PD</t>
  </si>
  <si>
    <t>Indiv</t>
  </si>
  <si>
    <t>61210424R</t>
  </si>
  <si>
    <t>panel stěnový  mat. jádra PIR pěna; exteriér ocelový plech 0,5 mm; interiér ocelový plech 0,5 mm; povrch. úprava žárový povlak; š = 1 000,0 cm; h = 6,0 cm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</si>
  <si>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</si>
  <si>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</si>
  <si>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</si>
  <si>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</si>
  <si>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444172112R00</t>
  </si>
  <si>
    <t>Montáž panelů střešních z ocelového plechu s jádrem z tvrdé pěny, k ocelovým profilům, střecha jednoduchá, tloušťka 60 mm, upevnění skrz, trapéz 3 vlny</t>
  </si>
  <si>
    <t>451541111R00</t>
  </si>
  <si>
    <t>Lože pod potrubí, stoky a drobné objekty ze štěrkodrtě 0÷63 mm</t>
  </si>
  <si>
    <t>827-1</t>
  </si>
  <si>
    <t>v otevřeném výkopu,</t>
  </si>
  <si>
    <t>564851111R00</t>
  </si>
  <si>
    <t>Podklad ze štěrkodrti s rozprostřením a zhutněním frakce 0-63 mm, tloušťka po zhutnění 150 mm</t>
  </si>
  <si>
    <t>822-1</t>
  </si>
  <si>
    <t>565310011R00</t>
  </si>
  <si>
    <t>Podklad z asfaltového recykllátu tloušťka po zhutnění 50 mm</t>
  </si>
  <si>
    <t>s rozprostřením a zhutněním</t>
  </si>
  <si>
    <t>577141112R00</t>
  </si>
  <si>
    <t>Beton asfaltový s rozprostřením a zhutněním v pruhu šířky do 3 m, ACO 11+ nebo ACO 16+, tloušťky 50 mm, plochy přes 1000 m2</t>
  </si>
  <si>
    <t>596811111RT4</t>
  </si>
  <si>
    <t>Kladení dlažby z betonových nebo kameninových dlaždic bez dodávky dlaždic 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</si>
  <si>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</si>
  <si>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597101112RT1</t>
  </si>
  <si>
    <t>Montáž odvodňovacího žlabu z polymerbetonu včetně betonového lože C 12/15, zatížení B 125 kN</t>
  </si>
  <si>
    <t>592271050R</t>
  </si>
  <si>
    <t>Žlábek odvodňovací bez krytu; s odtokem ve dně; DN = 100; typ: M; zatížení: C 250; materiál: polymerbeton; L = 1 000 mm; b = 130 mm; h = 150 mm; h2 = 155 mm; bez ochranné hrany</t>
  </si>
  <si>
    <t>59227518R</t>
  </si>
  <si>
    <t>tvárnice příkopová beton; l = 1000,0 mm; š = 650 mm; h = 150,0 mm</t>
  </si>
  <si>
    <t>602033191R00</t>
  </si>
  <si>
    <t xml:space="preserve">Omítka stěn z hotových směsí adhézní nátěr, vápenný,  ,  ,  </t>
  </si>
  <si>
    <t>po jednotlivých vrstvách</t>
  </si>
  <si>
    <t>612451105R00</t>
  </si>
  <si>
    <t>Omítky vnitřního zdiva cementové hrubé nezatřené</t>
  </si>
  <si>
    <t>v podlaží i ve schodišti, zdiva cihelného, kamenného, smíšeného nebo betonového</t>
  </si>
  <si>
    <t>612474410R00</t>
  </si>
  <si>
    <t>Omítka vnitřní stěn ze suché směsi tenkovrstvá (stěrka, štuk),  , vápenná, na monolitický beton, ruční zpracování, Penetrace cementová; funkce: úprava savosti, adhezní můstek; ředidlo: voda (disperzní)</t>
  </si>
  <si>
    <t>kompletní souvrství</t>
  </si>
  <si>
    <t>612481211RU1</t>
  </si>
  <si>
    <t>Vyztužení povrchu vnitřních stěn sklotextilní síťovinou s dodávkou síťoviny a stěrkového tmelu</t>
  </si>
  <si>
    <t>622319510R00</t>
  </si>
  <si>
    <t>Zateplení suterénu extrudovaným polysterenem, tloušťky 50 mm</t>
  </si>
  <si>
    <t>nanesení lepicího tmelu na izolační desky, nalepení desek a zajištění talířovými hmoždinkami (6 ks/m2). Bez povrchové úpravy desek.</t>
  </si>
  <si>
    <t>622319520RU1</t>
  </si>
  <si>
    <t>Zateplení soklu extrudovaným polystyrénem, tloušťky 80 mm, kontaktní nátěr a mozaiková omítka, Penetrace akrylátová; funkce: proti tvorbě skvrn,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</si>
  <si>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</si>
  <si>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631315621RT7</t>
  </si>
  <si>
    <t>Mazanina z betonu vyztuženého tl. přes 120 do 240 mm třídy C 20/25, s rozptýlenou výztuží z ocelových vláken, v množství 20 kg / m3</t>
  </si>
  <si>
    <t>hlazená dřevěným hladítkem, s vytvořením dilatačních spár v mazanině uložením dočasného dilatačního profilu, s odstraněním dočasného profilu. Bez zaplnění spáry trvalým materiálem (634 60).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</si>
  <si>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</si>
  <si>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</si>
  <si>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</si>
  <si>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</si>
  <si>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</si>
  <si>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55330384R</t>
  </si>
  <si>
    <t>Zárubeň kovová pro přesné zdění; H' = 1 970 mm; B' = 900 mm; t = 100 mm; počet křídel: 1; materiál těsnění: bez těsnění; profil: hranatý; typ závěsů: pevné; počet závěsů = 3</t>
  </si>
  <si>
    <t>5533302131R</t>
  </si>
  <si>
    <t>zárubeň kovová pro sádrokarton; ústí 100 mm; š průchodu 900 mm; h průchodu 1 970 mm; L, P; závěsy pevné; požární odolnost</t>
  </si>
  <si>
    <t>RTS 21/ II</t>
  </si>
  <si>
    <t>55345503RV1 D2</t>
  </si>
  <si>
    <t>D2 Dveře požární 1kříd.-30 min EI 15 DP1 90x197 cm</t>
  </si>
  <si>
    <t>55345508RV2 D1</t>
  </si>
  <si>
    <t>D1 Dveře kovové s tepelnou izolací  90x197 cm</t>
  </si>
  <si>
    <t>871161121R00</t>
  </si>
  <si>
    <t>Montáž potrubí z plastických hmot z tlakových trubek polyetylenových, vnějšího průměru 32 mm</t>
  </si>
  <si>
    <t>891163111R00</t>
  </si>
  <si>
    <t>Montáž vodovodních armatur na potrubí ventilů hlavních pro přípojky, DN 25  mm</t>
  </si>
  <si>
    <t>899623141R00</t>
  </si>
  <si>
    <t>Obetonování potrubí nebo zdiva stok betonem prostým třídy C 12/15</t>
  </si>
  <si>
    <t>z cementu portlandského nebo struskoportlandského, v otevřeném výkopu,</t>
  </si>
  <si>
    <t>286134601R</t>
  </si>
  <si>
    <t>trubka plastová vodovodní hladká; s certifikací dle PAS 1075; PE 100 RC; SDR 11,0; PN 16; D = 32,0 mm; s = 3,00 mm</t>
  </si>
  <si>
    <t>42211473R</t>
  </si>
  <si>
    <t>ventil uzavírací PN 40; přírubový, zpětný uzávěr; DN 25 mm; těleso uhlíková ocel</t>
  </si>
  <si>
    <t>551100022R</t>
  </si>
  <si>
    <t>kohout kulový vnitřní-vnitřní závit FF; pro vodovod; PN 25; 1 "; ovládání motýl</t>
  </si>
  <si>
    <t>917762111RT7</t>
  </si>
  <si>
    <t>Osazení silničního nebo chodníkového betonového obrubníku včetně dodávky betonovéího obrubníku  1000/150/250 mm, ležatého, s boční opěrou z betonu prostého, do lože z betonu prostého C 12/15</t>
  </si>
  <si>
    <t>S dodáním hmot pro lože tl. 80-100 mm.</t>
  </si>
  <si>
    <t>935112112RV2</t>
  </si>
  <si>
    <t>Osazení přík.žlabu do C8/10 tl.10 cm z beton.desek</t>
  </si>
  <si>
    <t xml:space="preserve">m     </t>
  </si>
  <si>
    <t>953941312R00</t>
  </si>
  <si>
    <t>Osazení předmětů na hmoždinky osazení hasicího přístroje</t>
  </si>
  <si>
    <t>44984142R</t>
  </si>
  <si>
    <t>přístoj hasicí sněhový; S5KTe; hasící látka oxid uhličitý; náplň 5 kg; dostřik 2 m; doba činnosti 35 s</t>
  </si>
  <si>
    <t>998014011R00</t>
  </si>
  <si>
    <t>Přesun hmot, budovy mont. jednopodl. s pláštěm</t>
  </si>
  <si>
    <t>Přesun hmot</t>
  </si>
  <si>
    <t>POL7_</t>
  </si>
  <si>
    <t>711111001R00</t>
  </si>
  <si>
    <t>Provedení izolace proti zemní vlhkosti natěradly za studena na ploše vodorovné nátěrem penetračním, 1 x nátěr, materiál ve specifikaci</t>
  </si>
  <si>
    <t>800-711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</si>
  <si>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</si>
  <si>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</si>
  <si>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</si>
  <si>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</si>
  <si>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</si>
  <si>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</si>
  <si>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62852265R</t>
  </si>
  <si>
    <t>Pás hydroizolační asfaltový tloušťka = 4,0 mm; asfalt: modifikovaný; nosná vložka: skelná tkanina; horní strana: minerální posyp; spodní strana: PE fólie</t>
  </si>
  <si>
    <t>998711201R00</t>
  </si>
  <si>
    <t>Přesun hmot pro izolace proti vodě svisle do 6 m</t>
  </si>
  <si>
    <t>50 m vodorovně měřeno od těžiště půdorysné plochy skládky do těžiště půdorysné plochy objektu</t>
  </si>
  <si>
    <t>998711202R00</t>
  </si>
  <si>
    <t>Přesun hmot pro izolace proti vodě svisle do 12 m</t>
  </si>
  <si>
    <t>713111121R00</t>
  </si>
  <si>
    <t xml:space="preserve">Montáž tepelné izolace stropů rovných, spodem, uchycení drátem,  </t>
  </si>
  <si>
    <t>800-713</t>
  </si>
  <si>
    <t>6315083956R</t>
  </si>
  <si>
    <t>Výrobek izolační pro budovy z minerální vlny (MW) tvar: rohož; tloušťka d = 160,0 mm; OH = 13 kg/m3; lambda = 0,038 W/(m.K); RtF: A1</t>
  </si>
  <si>
    <t>998713202R00</t>
  </si>
  <si>
    <t>Přesun hmot pro izolace tepelné v objektech výšky do 12 m</t>
  </si>
  <si>
    <t>50 m vodorovně</t>
  </si>
  <si>
    <t>722172313R00</t>
  </si>
  <si>
    <t>Potrubí z plastických hmot polypropylenové potrubí PP-R, D 32 mm, s 4,4 mm, PN 16, polyfúzně svařované, včetně zednických výpomocí</t>
  </si>
  <si>
    <t>800-721</t>
  </si>
  <si>
    <t>včetně tvarovek, bez zednických výpomocí</t>
  </si>
  <si>
    <t>722254114RM2</t>
  </si>
  <si>
    <t xml:space="preserve">Požární příslušenství skříň hydrantová s výzbrojí s konopnou hadicí, skříň, naviják, kulový ventil G 3/4". Hadice pr, 25 mm délky 20 m, proudnice,  </t>
  </si>
  <si>
    <t>soubor</t>
  </si>
  <si>
    <t>RTS 22/ I</t>
  </si>
  <si>
    <t>763613222RV6</t>
  </si>
  <si>
    <t>Montáž záklop stropů, z desek tl. 22 mm, na P+D, sponkováním, včetně dodávky desky cementotřískové</t>
  </si>
  <si>
    <t>800-763</t>
  </si>
  <si>
    <t>vč. dodávky a montáže spojovacího materiálu</t>
  </si>
  <si>
    <t>998763201R00</t>
  </si>
  <si>
    <t>Přesun hmot dřevostaveb v objektech výšky do 6 m</t>
  </si>
  <si>
    <t>764352205R00</t>
  </si>
  <si>
    <t>Žlaby z pozinkovaného plechu dodávka a montáž žlabů včetně háků, čel, rohů, rovných hrdel a dilatací  podokapních půlkulatých, rš 400 mm</t>
  </si>
  <si>
    <t>800-764</t>
  </si>
  <si>
    <t>764454203R00</t>
  </si>
  <si>
    <t>Odpadní trouby z pozinkovaného plechu dodávka a montáž odpadní trouby z Pz plechu, kruhové včetně zděří, manžet, odboček, kolen, odskoků, výpustí vody a přechodových kusů  průměru 120 mm</t>
  </si>
  <si>
    <t>998764202R00</t>
  </si>
  <si>
    <t>Přesun hmot pro konstrukce klempířské v objektech výšky do 12 m</t>
  </si>
  <si>
    <t>766629302R00</t>
  </si>
  <si>
    <t>Montáž otvorových prvků plastových nebo z dřevěných europrofilů oken, plochy do 2,70 m2</t>
  </si>
  <si>
    <t>800-766</t>
  </si>
  <si>
    <t>766629303R00</t>
  </si>
  <si>
    <t>Montáž otvorových prvků plastových nebo z dřevěných europrofilů oken, plochy do 4,50 m2</t>
  </si>
  <si>
    <t>61143811R1-O2</t>
  </si>
  <si>
    <t>O2 - Okno plastové fixní 100 x 200 cm OS bílé</t>
  </si>
  <si>
    <t xml:space="preserve">61143857R2 - O1 </t>
  </si>
  <si>
    <t>O1-Okno plastové dvoukřídlé+fix 200 x 200 cm  bílé</t>
  </si>
  <si>
    <t>998766202R00</t>
  </si>
  <si>
    <t>Přesun hmot pro konstrukce truhlářské v objektech výšky do 12 m</t>
  </si>
  <si>
    <t>767591230R00</t>
  </si>
  <si>
    <t>Montáž podlahových konstrukcí nájezdové lišty</t>
  </si>
  <si>
    <t>800-767</t>
  </si>
  <si>
    <t>767657330R00</t>
  </si>
  <si>
    <t>Montáž vrat zvedacích, osazených do ocelové konstrukce, o ploše přes 9 do 13 m2</t>
  </si>
  <si>
    <t>včetně dokončení okování dvířek průchodových,</t>
  </si>
  <si>
    <t>767657340R00</t>
  </si>
  <si>
    <t>Montáž vrat zvedacích, osazených do ocelové konstrukce, o ploše přes 13 m2</t>
  </si>
  <si>
    <t>767000002RV1</t>
  </si>
  <si>
    <t>Dodávka a montáž dělící kovové přepážky dle PD D1.106</t>
  </si>
  <si>
    <t>kpl</t>
  </si>
  <si>
    <t>7670001</t>
  </si>
  <si>
    <t>Z1 - výroba a dodávka ochranného najezdového úhelníku</t>
  </si>
  <si>
    <t>7670002</t>
  </si>
  <si>
    <t>D+M ocelový pojízdný rošt pozinkovaný</t>
  </si>
  <si>
    <t>430800010RV1</t>
  </si>
  <si>
    <t>Ocelová konstrukce hal bez jeřábové dráhy-výroba, dodávka a montáž</t>
  </si>
  <si>
    <t xml:space="preserve">t     </t>
  </si>
  <si>
    <t>Agregovaná položka</t>
  </si>
  <si>
    <t>POL2_</t>
  </si>
  <si>
    <t>POP</t>
  </si>
  <si>
    <t>V ceně montáže je započítána cena za použití jeřábu, přesunu na místo stavby.</t>
  </si>
  <si>
    <t>430800010RV2</t>
  </si>
  <si>
    <t>Výroba, dodávka a montáž ocelové konstrukce vnitřní dílny dle výkresu D.1.2.04</t>
  </si>
  <si>
    <t>5534451300R1 D4</t>
  </si>
  <si>
    <t>D4 Vrata průmyslová, š 4000, h 2800 mm, sekční garážová, ovládání - elekropohon</t>
  </si>
  <si>
    <t>5534451320R D3</t>
  </si>
  <si>
    <t>D3 Vrata š 3860, h 4000 mm dle výpisu prvků, sekční garážová, ovládání - elekropohon</t>
  </si>
  <si>
    <t>998767202R00</t>
  </si>
  <si>
    <t>Přesun hmot pro kovové stavební doplňk. konstrukce v objektech výšky do 12 m</t>
  </si>
  <si>
    <t>M21-1</t>
  </si>
  <si>
    <t>Silnoproudá elektroinstalace - samostatný rozpočet</t>
  </si>
  <si>
    <t xml:space="preserve">soubor </t>
  </si>
  <si>
    <t>005111020R</t>
  </si>
  <si>
    <t>Vytyčení stavby</t>
  </si>
  <si>
    <t>Soubor</t>
  </si>
  <si>
    <t>VRN</t>
  </si>
  <si>
    <t>POL99_2</t>
  </si>
  <si>
    <t>005111021R</t>
  </si>
  <si>
    <t>Vytyčení inženýrských sítí</t>
  </si>
  <si>
    <t>POL99_8</t>
  </si>
  <si>
    <t>005121 R</t>
  </si>
  <si>
    <t>Zařízení staveniště</t>
  </si>
  <si>
    <t>005121030R</t>
  </si>
  <si>
    <t>Odstranění zařízení staveniště</t>
  </si>
  <si>
    <t>005122010R</t>
  </si>
  <si>
    <t xml:space="preserve">Provoz objednatele </t>
  </si>
  <si>
    <t>POL99_1</t>
  </si>
  <si>
    <t>005211080R</t>
  </si>
  <si>
    <t xml:space="preserve">Bezpečnostní a hygienická opatření na staveništi </t>
  </si>
  <si>
    <t>00524 R</t>
  </si>
  <si>
    <t>Předání a převzetí díla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</si>
  <si>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</si>
  <si>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</si>
  <si>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</si>
  <si>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</si>
  <si>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SUM</t>
  </si>
  <si>
    <t>V ceně výroby, dodávky a montáže jsou zakalkulovány všechnu nutné náklady pro výrobu a montáž dle technické specifikace projektové dokumentace.</t>
  </si>
  <si>
    <t>END</t>
  </si>
  <si>
    <t>113107420R00</t>
  </si>
  <si>
    <t>Odstranění podkladů nebo krytů z kameniva těženého, v ploše jednotlivě nad 50 m2, tloušťka vrstvy 200 mm</t>
  </si>
  <si>
    <t>950900030RA0</t>
  </si>
  <si>
    <t>Demontáže střešních konstrukcí krov, s krytinou z pozink. plechu</t>
  </si>
  <si>
    <t>AP-HSV</t>
  </si>
  <si>
    <t>Součtová</t>
  </si>
  <si>
    <t>krovu stojaté stolice s bedněním a laťováním včetně krytiny. Svislá a vodorovná doprava suti, odvoz do 10 km.</t>
  </si>
  <si>
    <t>961100016RA0</t>
  </si>
  <si>
    <t>Bourání základů z železobetonu</t>
  </si>
  <si>
    <t>nebo vybourání otvorů průřezové plochy přes 4 m2 v základech. Svislá a vodorovná doprava suti, odvoz do 10 km.</t>
  </si>
  <si>
    <t>962100013RA0</t>
  </si>
  <si>
    <t>Bourání nadzákladového zdiva z cihel plných</t>
  </si>
  <si>
    <t>965200012RA0</t>
  </si>
  <si>
    <t>Bourání mazanin betonových a asfaltových</t>
  </si>
  <si>
    <t>bourání podkladů pod dlažby nebo litých celistvých dlažeb a mazanin. Svislá a vodorovná doprava suti, odvoz do 10 km.</t>
  </si>
  <si>
    <t>713101211RV1</t>
  </si>
  <si>
    <t>Odstr.tep.izolace stropů,kotvené,heraklit tl.do 100 mm</t>
  </si>
  <si>
    <t>762631802R00</t>
  </si>
  <si>
    <t>Demontáž vrat včetně kování plochy do 8 m2</t>
  </si>
  <si>
    <t>800-762</t>
  </si>
  <si>
    <t>762811811R00</t>
  </si>
  <si>
    <t>Demontáž záklopů stropů vrchních, zapuštěných z hrubých prken tloušťky do 32 mm</t>
  </si>
  <si>
    <t>762822810R00</t>
  </si>
  <si>
    <t>Demontáž stropnic z řeziva průřezové plochy do 144 cm2</t>
  </si>
  <si>
    <t>979012112R00</t>
  </si>
  <si>
    <t xml:space="preserve">Svislá doprava suti a vybouraných hmot svislá doprava suti na výšku do 3,5 m,  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</si>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</sst>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AQ8wkMQjG5kSyrun1nHWiUv/8LxtRbcKoWVzZ3t6bMhPSMoLcQvULBfES6NDNZQfE7Rgz7MdYdtdJpSXYHjn0Q==" saltValue="BGq1GoVkTugtVW4iPt8zZ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196" t="s">
        <v>41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72" t="s">
        <v>22</v>
      </c>
      <c r="C2" s="73"/>
      <c r="D2" s="74" t="s">
        <v>44</v>
      </c>
      <c r="E2" s="205" t="s">
        <v>45</v>
      </c>
      <c r="F2" s="206"/>
      <c r="G2" s="206"/>
      <c r="H2" s="206"/>
      <c r="I2" s="206"/>
      <c r="J2" s="207"/>
      <c r="O2" s="1"/>
    </row>
    <row r="3" spans="1:15" ht="27" hidden="1" customHeight="1" x14ac:dyDescent="0.2">
      <c r="A3" s="2"/>
      <c r="B3" s="75"/>
      <c r="C3" s="73"/>
      <c r="D3" s="76"/>
      <c r="E3" s="208"/>
      <c r="F3" s="209"/>
      <c r="G3" s="209"/>
      <c r="H3" s="209"/>
      <c r="I3" s="209"/>
      <c r="J3" s="210"/>
    </row>
    <row r="4" spans="1:15" ht="23.25" customHeight="1" x14ac:dyDescent="0.2">
      <c r="A4" s="2"/>
      <c r="B4" s="77"/>
      <c r="C4" s="78"/>
      <c r="D4" s="79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0" t="s">
        <v>42</v>
      </c>
      <c r="D5" s="222" t="s">
        <v>46</v>
      </c>
      <c r="E5" s="223"/>
      <c r="F5" s="223"/>
      <c r="G5" s="223"/>
      <c r="H5" s="18" t="s">
        <v>40</v>
      </c>
      <c r="I5" s="82" t="s">
        <v>50</v>
      </c>
      <c r="J5" s="8"/>
    </row>
    <row r="6" spans="1:15" ht="15.75" customHeight="1" x14ac:dyDescent="0.2">
      <c r="A6" s="2"/>
      <c r="B6" s="27"/>
      <c r="C6" s="52"/>
      <c r="D6" s="224" t="s">
        <v>47</v>
      </c>
      <c r="E6" s="225"/>
      <c r="F6" s="225"/>
      <c r="G6" s="225"/>
      <c r="H6" s="18" t="s">
        <v>34</v>
      </c>
      <c r="I6" s="82" t="s">
        <v>51</v>
      </c>
      <c r="J6" s="8"/>
    </row>
    <row r="7" spans="1:15" ht="15.75" customHeight="1" x14ac:dyDescent="0.2">
      <c r="A7" s="2"/>
      <c r="B7" s="28"/>
      <c r="C7" s="53"/>
      <c r="D7" s="81" t="s">
        <v>49</v>
      </c>
      <c r="E7" s="226" t="s">
        <v>48</v>
      </c>
      <c r="F7" s="227"/>
      <c r="G7" s="227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52</v>
      </c>
      <c r="H8" s="18" t="s">
        <v>40</v>
      </c>
      <c r="I8" s="82" t="s">
        <v>56</v>
      </c>
      <c r="J8" s="8"/>
    </row>
    <row r="9" spans="1:15" ht="15.75" hidden="1" customHeight="1" x14ac:dyDescent="0.2">
      <c r="A9" s="2"/>
      <c r="B9" s="2"/>
      <c r="D9" s="80" t="s">
        <v>53</v>
      </c>
      <c r="H9" s="18" t="s">
        <v>34</v>
      </c>
      <c r="I9" s="82" t="s">
        <v>57</v>
      </c>
      <c r="J9" s="8"/>
    </row>
    <row r="10" spans="1:15" ht="15.75" hidden="1" customHeight="1" x14ac:dyDescent="0.2">
      <c r="A10" s="2"/>
      <c r="B10" s="34"/>
      <c r="C10" s="53"/>
      <c r="D10" s="81" t="s">
        <v>55</v>
      </c>
      <c r="E10" s="83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12"/>
      <c r="E11" s="212"/>
      <c r="F11" s="212"/>
      <c r="G11" s="212"/>
      <c r="H11" s="18" t="s">
        <v>40</v>
      </c>
      <c r="I11" s="84"/>
      <c r="J11" s="8"/>
    </row>
    <row r="12" spans="1:15" ht="15.75" customHeight="1" x14ac:dyDescent="0.2">
      <c r="A12" s="2"/>
      <c r="B12" s="27"/>
      <c r="C12" s="52"/>
      <c r="D12" s="217"/>
      <c r="E12" s="217"/>
      <c r="F12" s="217"/>
      <c r="G12" s="217"/>
      <c r="H12" s="18" t="s">
        <v>34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20"/>
      <c r="F13" s="221"/>
      <c r="G13" s="221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11"/>
      <c r="F15" s="211"/>
      <c r="G15" s="213"/>
      <c r="H15" s="213"/>
      <c r="I15" s="213" t="s">
        <v>29</v>
      </c>
      <c r="J15" s="214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202"/>
      <c r="F16" s="203"/>
      <c r="G16" s="202"/>
      <c r="H16" s="203"/>
      <c r="I16" s="202">
        <f>SUMIF(F55:F81,A16,I55:I81)+SUMIF(F55:F81,"PSU",I55:I81)</f>
        <v>0</v>
      </c>
      <c r="J16" s="204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202"/>
      <c r="F17" s="203"/>
      <c r="G17" s="202"/>
      <c r="H17" s="203"/>
      <c r="I17" s="202">
        <f>SUMIF(F55:F81,A17,I55:I81)</f>
        <v>0</v>
      </c>
      <c r="J17" s="204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202"/>
      <c r="F18" s="203"/>
      <c r="G18" s="202"/>
      <c r="H18" s="203"/>
      <c r="I18" s="202">
        <f>SUMIF(F55:F81,A18,I55:I81)</f>
        <v>0</v>
      </c>
      <c r="J18" s="204"/>
    </row>
    <row r="19" spans="1:10" ht="23.25" customHeight="1" x14ac:dyDescent="0.2">
      <c r="A19" s="142" t="s">
        <v>126</v>
      </c>
      <c r="B19" s="37" t="s">
        <v>27</v>
      </c>
      <c r="C19" s="58"/>
      <c r="D19" s="59"/>
      <c r="E19" s="202"/>
      <c r="F19" s="203"/>
      <c r="G19" s="202"/>
      <c r="H19" s="203"/>
      <c r="I19" s="202">
        <f>SUMIF(F55:F81,A19,I55:I81)</f>
        <v>0</v>
      </c>
      <c r="J19" s="204"/>
    </row>
    <row r="20" spans="1:10" ht="23.25" customHeight="1" x14ac:dyDescent="0.2">
      <c r="A20" s="142" t="s">
        <v>127</v>
      </c>
      <c r="B20" s="37" t="s">
        <v>28</v>
      </c>
      <c r="C20" s="58"/>
      <c r="D20" s="59"/>
      <c r="E20" s="202"/>
      <c r="F20" s="203"/>
      <c r="G20" s="202"/>
      <c r="H20" s="203"/>
      <c r="I20" s="202">
        <f>SUMIF(F55:F81,A20,I55:I81)</f>
        <v>0</v>
      </c>
      <c r="J20" s="204"/>
    </row>
    <row r="21" spans="1:10" ht="23.25" customHeight="1" x14ac:dyDescent="0.2">
      <c r="A21" s="2"/>
      <c r="B21" s="47" t="s">
        <v>29</v>
      </c>
      <c r="C21" s="60"/>
      <c r="D21" s="61"/>
      <c r="E21" s="215"/>
      <c r="F21" s="216"/>
      <c r="G21" s="215"/>
      <c r="H21" s="216"/>
      <c r="I21" s="215">
        <f>SUM(I16:J20)</f>
        <v>0</v>
      </c>
      <c r="J21" s="233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31">
        <f>ZakladDPHSniVypocet</f>
        <v>0</v>
      </c>
      <c r="H23" s="232"/>
      <c r="I23" s="232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29">
        <f>I23*E23/100</f>
        <v>0</v>
      </c>
      <c r="H24" s="230"/>
      <c r="I24" s="230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31">
        <f>ZakladDPHZaklVypocet</f>
        <v>0</v>
      </c>
      <c r="H25" s="232"/>
      <c r="I25" s="232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199">
        <f>I25*E25/100</f>
        <v>0</v>
      </c>
      <c r="H26" s="200"/>
      <c r="I26" s="200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01">
        <f>CenaCelkemBezDPH-(ZakladDPHSni+ZakladDPHZakl)</f>
        <v>0</v>
      </c>
      <c r="H27" s="201"/>
      <c r="I27" s="201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35">
        <f>IF(A28&gt;50, ROUNDUP(A27, 0), ROUNDDOWN(A27, 0))</f>
        <v>0</v>
      </c>
      <c r="H28" s="235"/>
      <c r="I28" s="235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34">
        <f>ZakladDPHSni+DPHSni+ZakladDPHZakl+DPHZakl+Zaokrouhleni</f>
        <v>0</v>
      </c>
      <c r="H29" s="234"/>
      <c r="I29" s="234"/>
      <c r="J29" s="122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36"/>
      <c r="E34" s="237"/>
      <c r="G34" s="238"/>
      <c r="H34" s="239"/>
      <c r="I34" s="239"/>
      <c r="J34" s="24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58</v>
      </c>
      <c r="C39" s="240"/>
      <c r="D39" s="240"/>
      <c r="E39" s="240"/>
      <c r="F39" s="99">
        <f>'SO01 1 Pol'!AE185+'SO01 2 Pol'!AE35</f>
        <v>0</v>
      </c>
      <c r="G39" s="100">
        <f>'SO01 1 Pol'!AF185+'SO01 2 Pol'!AF35</f>
        <v>0</v>
      </c>
      <c r="H39" s="101"/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4"/>
      <c r="C40" s="241" t="s">
        <v>59</v>
      </c>
      <c r="D40" s="241"/>
      <c r="E40" s="241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60</v>
      </c>
      <c r="C41" s="241" t="s">
        <v>61</v>
      </c>
      <c r="D41" s="241"/>
      <c r="E41" s="241"/>
      <c r="F41" s="105">
        <f>'SO01 1 Pol'!AE185+'SO01 2 Pol'!AE35</f>
        <v>0</v>
      </c>
      <c r="G41" s="106">
        <f>'SO01 1 Pol'!AF185+'SO01 2 Pol'!AF35</f>
        <v>0</v>
      </c>
      <c r="H41" s="106"/>
      <c r="I41" s="107">
        <f>F41+G41+H41</f>
        <v>0</v>
      </c>
      <c r="J41" s="108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9" t="s">
        <v>62</v>
      </c>
      <c r="C42" s="240" t="s">
        <v>63</v>
      </c>
      <c r="D42" s="240"/>
      <c r="E42" s="240"/>
      <c r="F42" s="110">
        <f>'SO01 1 Pol'!AE185</f>
        <v>0</v>
      </c>
      <c r="G42" s="101">
        <f>'SO01 1 Pol'!AF185</f>
        <v>0</v>
      </c>
      <c r="H42" s="101"/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9" t="s">
        <v>64</v>
      </c>
      <c r="C43" s="240" t="s">
        <v>65</v>
      </c>
      <c r="D43" s="240"/>
      <c r="E43" s="240"/>
      <c r="F43" s="110">
        <f>'SO01 2 Pol'!AE35</f>
        <v>0</v>
      </c>
      <c r="G43" s="101">
        <f>'SO01 2 Pol'!AF35</f>
        <v>0</v>
      </c>
      <c r="H43" s="101"/>
      <c r="I43" s="102">
        <f>F43+G43+H43</f>
        <v>0</v>
      </c>
      <c r="J43" s="103" t="str">
        <f>IF(_xlfn.SINGLE(CenaCelkemVypocet)=0,"",I43/_xlfn.SINGLE(CenaCelkemVypocet)*100)</f>
        <v/>
      </c>
    </row>
    <row r="44" spans="1:10" ht="25.5" customHeight="1" x14ac:dyDescent="0.2">
      <c r="A44" s="87"/>
      <c r="B44" s="242" t="s">
        <v>66</v>
      </c>
      <c r="C44" s="243"/>
      <c r="D44" s="243"/>
      <c r="E44" s="243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3">
        <f>SUMIF(A39:A43,"=1",I39:I43)</f>
        <v>0</v>
      </c>
      <c r="J44" s="114">
        <f>SUMIF(A39:A43,"=1",J39:J43)</f>
        <v>0</v>
      </c>
    </row>
    <row r="46" spans="1:10" x14ac:dyDescent="0.2">
      <c r="A46" t="s">
        <v>68</v>
      </c>
      <c r="B46" t="s">
        <v>69</v>
      </c>
    </row>
    <row r="47" spans="1:10" x14ac:dyDescent="0.2">
      <c r="A47" t="s">
        <v>70</v>
      </c>
      <c r="B47" t="s">
        <v>71</v>
      </c>
    </row>
    <row r="48" spans="1:10" x14ac:dyDescent="0.2">
      <c r="A48" t="s">
        <v>72</v>
      </c>
      <c r="B48" t="s">
        <v>73</v>
      </c>
    </row>
    <row r="49" spans="1:10" x14ac:dyDescent="0.2">
      <c r="A49" t="s">
        <v>72</v>
      </c>
      <c r="B49" t="s">
        <v>74</v>
      </c>
    </row>
    <row r="52" spans="1:10" ht="15.75" x14ac:dyDescent="0.25">
      <c r="B52" s="123" t="s">
        <v>75</v>
      </c>
    </row>
    <row r="54" spans="1:10" ht="25.5" customHeight="1" x14ac:dyDescent="0.2">
      <c r="A54" s="125"/>
      <c r="B54" s="128" t="s">
        <v>17</v>
      </c>
      <c r="C54" s="128" t="s">
        <v>5</v>
      </c>
      <c r="D54" s="129"/>
      <c r="E54" s="129"/>
      <c r="F54" s="130" t="s">
        <v>76</v>
      </c>
      <c r="G54" s="130"/>
      <c r="H54" s="130"/>
      <c r="I54" s="130" t="s">
        <v>29</v>
      </c>
      <c r="J54" s="130" t="s">
        <v>0</v>
      </c>
    </row>
    <row r="55" spans="1:10" ht="36.75" customHeight="1" x14ac:dyDescent="0.2">
      <c r="A55" s="126"/>
      <c r="B55" s="131" t="s">
        <v>62</v>
      </c>
      <c r="C55" s="244" t="s">
        <v>77</v>
      </c>
      <c r="D55" s="245"/>
      <c r="E55" s="245"/>
      <c r="F55" s="138" t="s">
        <v>24</v>
      </c>
      <c r="G55" s="139"/>
      <c r="H55" s="139"/>
      <c r="I55" s="139">
        <f>'SO01 1 Pol'!G8+'SO01 2 Pol'!G8</f>
        <v>0</v>
      </c>
      <c r="J55" s="135" t="str">
        <f>IF(I82=0,"",I55/I82*100)</f>
        <v/>
      </c>
    </row>
    <row r="56" spans="1:10" ht="36.75" customHeight="1" x14ac:dyDescent="0.2">
      <c r="A56" s="126"/>
      <c r="B56" s="131" t="s">
        <v>64</v>
      </c>
      <c r="C56" s="244" t="s">
        <v>78</v>
      </c>
      <c r="D56" s="245"/>
      <c r="E56" s="245"/>
      <c r="F56" s="138" t="s">
        <v>24</v>
      </c>
      <c r="G56" s="139"/>
      <c r="H56" s="139"/>
      <c r="I56" s="139">
        <f>'SO01 1 Pol'!G24</f>
        <v>0</v>
      </c>
      <c r="J56" s="135" t="str">
        <f>IF(I82=0,"",I56/I82*100)</f>
        <v/>
      </c>
    </row>
    <row r="57" spans="1:10" ht="36.75" customHeight="1" x14ac:dyDescent="0.2">
      <c r="A57" s="126"/>
      <c r="B57" s="131" t="s">
        <v>79</v>
      </c>
      <c r="C57" s="244" t="s">
        <v>80</v>
      </c>
      <c r="D57" s="245"/>
      <c r="E57" s="245"/>
      <c r="F57" s="138" t="s">
        <v>24</v>
      </c>
      <c r="G57" s="139"/>
      <c r="H57" s="139"/>
      <c r="I57" s="139">
        <f>'SO01 1 Pol'!G48</f>
        <v>0</v>
      </c>
      <c r="J57" s="135" t="str">
        <f>IF(I82=0,"",I57/I82*100)</f>
        <v/>
      </c>
    </row>
    <row r="58" spans="1:10" ht="36.75" customHeight="1" x14ac:dyDescent="0.2">
      <c r="A58" s="126"/>
      <c r="B58" s="131" t="s">
        <v>81</v>
      </c>
      <c r="C58" s="244" t="s">
        <v>82</v>
      </c>
      <c r="D58" s="245"/>
      <c r="E58" s="245"/>
      <c r="F58" s="138" t="s">
        <v>24</v>
      </c>
      <c r="G58" s="139"/>
      <c r="H58" s="139"/>
      <c r="I58" s="139">
        <f>'SO01 1 Pol'!G58</f>
        <v>0</v>
      </c>
      <c r="J58" s="135" t="str">
        <f>IF(I82=0,"",I58/I82*100)</f>
        <v/>
      </c>
    </row>
    <row r="59" spans="1:10" ht="36.75" customHeight="1" x14ac:dyDescent="0.2">
      <c r="A59" s="126"/>
      <c r="B59" s="131" t="s">
        <v>83</v>
      </c>
      <c r="C59" s="244" t="s">
        <v>84</v>
      </c>
      <c r="D59" s="245"/>
      <c r="E59" s="245"/>
      <c r="F59" s="138" t="s">
        <v>24</v>
      </c>
      <c r="G59" s="139"/>
      <c r="H59" s="139"/>
      <c r="I59" s="139">
        <f>'SO01 1 Pol'!G65</f>
        <v>0</v>
      </c>
      <c r="J59" s="135" t="str">
        <f>IF(I82=0,"",I59/I82*100)</f>
        <v/>
      </c>
    </row>
    <row r="60" spans="1:10" ht="36.75" customHeight="1" x14ac:dyDescent="0.2">
      <c r="A60" s="126"/>
      <c r="B60" s="131" t="s">
        <v>85</v>
      </c>
      <c r="C60" s="244" t="s">
        <v>86</v>
      </c>
      <c r="D60" s="245"/>
      <c r="E60" s="245"/>
      <c r="F60" s="138" t="s">
        <v>24</v>
      </c>
      <c r="G60" s="139"/>
      <c r="H60" s="139"/>
      <c r="I60" s="139">
        <f>'SO01 1 Pol'!G75</f>
        <v>0</v>
      </c>
      <c r="J60" s="135" t="str">
        <f>IF(I82=0,"",I60/I82*100)</f>
        <v/>
      </c>
    </row>
    <row r="61" spans="1:10" ht="36.75" customHeight="1" x14ac:dyDescent="0.2">
      <c r="A61" s="126"/>
      <c r="B61" s="131" t="s">
        <v>87</v>
      </c>
      <c r="C61" s="244" t="s">
        <v>88</v>
      </c>
      <c r="D61" s="245"/>
      <c r="E61" s="245"/>
      <c r="F61" s="138" t="s">
        <v>24</v>
      </c>
      <c r="G61" s="139"/>
      <c r="H61" s="139"/>
      <c r="I61" s="139">
        <f>'SO01 1 Pol'!G83</f>
        <v>0</v>
      </c>
      <c r="J61" s="135" t="str">
        <f>IF(I82=0,"",I61/I82*100)</f>
        <v/>
      </c>
    </row>
    <row r="62" spans="1:10" ht="36.75" customHeight="1" x14ac:dyDescent="0.2">
      <c r="A62" s="126"/>
      <c r="B62" s="131" t="s">
        <v>89</v>
      </c>
      <c r="C62" s="244" t="s">
        <v>90</v>
      </c>
      <c r="D62" s="245"/>
      <c r="E62" s="245"/>
      <c r="F62" s="138" t="s">
        <v>24</v>
      </c>
      <c r="G62" s="139"/>
      <c r="H62" s="139"/>
      <c r="I62" s="139">
        <f>'SO01 1 Pol'!G88</f>
        <v>0</v>
      </c>
      <c r="J62" s="135" t="str">
        <f>IF(I82=0,"",I62/I82*100)</f>
        <v/>
      </c>
    </row>
    <row r="63" spans="1:10" ht="36.75" customHeight="1" x14ac:dyDescent="0.2">
      <c r="A63" s="126"/>
      <c r="B63" s="131" t="s">
        <v>91</v>
      </c>
      <c r="C63" s="244" t="s">
        <v>92</v>
      </c>
      <c r="D63" s="245"/>
      <c r="E63" s="245"/>
      <c r="F63" s="138" t="s">
        <v>24</v>
      </c>
      <c r="G63" s="139"/>
      <c r="H63" s="139"/>
      <c r="I63" s="139">
        <f>'SO01 1 Pol'!G93</f>
        <v>0</v>
      </c>
      <c r="J63" s="135" t="str">
        <f>IF(I82=0,"",I63/I82*100)</f>
        <v/>
      </c>
    </row>
    <row r="64" spans="1:10" ht="36.75" customHeight="1" x14ac:dyDescent="0.2">
      <c r="A64" s="126"/>
      <c r="B64" s="131" t="s">
        <v>93</v>
      </c>
      <c r="C64" s="244" t="s">
        <v>94</v>
      </c>
      <c r="D64" s="245"/>
      <c r="E64" s="245"/>
      <c r="F64" s="138" t="s">
        <v>24</v>
      </c>
      <c r="G64" s="139"/>
      <c r="H64" s="139"/>
      <c r="I64" s="139">
        <f>'SO01 1 Pol'!G99</f>
        <v>0</v>
      </c>
      <c r="J64" s="135" t="str">
        <f>IF(I82=0,"",I64/I82*100)</f>
        <v/>
      </c>
    </row>
    <row r="65" spans="1:10" ht="36.75" customHeight="1" x14ac:dyDescent="0.2">
      <c r="A65" s="126"/>
      <c r="B65" s="131" t="s">
        <v>95</v>
      </c>
      <c r="C65" s="244" t="s">
        <v>96</v>
      </c>
      <c r="D65" s="245"/>
      <c r="E65" s="245"/>
      <c r="F65" s="138" t="s">
        <v>24</v>
      </c>
      <c r="G65" s="139"/>
      <c r="H65" s="139"/>
      <c r="I65" s="139">
        <f>'SO01 1 Pol'!G108</f>
        <v>0</v>
      </c>
      <c r="J65" s="135" t="str">
        <f>IF(I82=0,"",I65/I82*100)</f>
        <v/>
      </c>
    </row>
    <row r="66" spans="1:10" ht="36.75" customHeight="1" x14ac:dyDescent="0.2">
      <c r="A66" s="126"/>
      <c r="B66" s="131" t="s">
        <v>97</v>
      </c>
      <c r="C66" s="244" t="s">
        <v>98</v>
      </c>
      <c r="D66" s="245"/>
      <c r="E66" s="245"/>
      <c r="F66" s="138" t="s">
        <v>24</v>
      </c>
      <c r="G66" s="139"/>
      <c r="H66" s="139"/>
      <c r="I66" s="139">
        <f>'SO01 1 Pol'!G111</f>
        <v>0</v>
      </c>
      <c r="J66" s="135" t="str">
        <f>IF(I82=0,"",I66/I82*100)</f>
        <v/>
      </c>
    </row>
    <row r="67" spans="1:10" ht="36.75" customHeight="1" x14ac:dyDescent="0.2">
      <c r="A67" s="126"/>
      <c r="B67" s="131" t="s">
        <v>99</v>
      </c>
      <c r="C67" s="244" t="s">
        <v>100</v>
      </c>
      <c r="D67" s="245"/>
      <c r="E67" s="245"/>
      <c r="F67" s="138" t="s">
        <v>24</v>
      </c>
      <c r="G67" s="139"/>
      <c r="H67" s="139"/>
      <c r="I67" s="139">
        <f>'SO01 1 Pol'!G113+'SO01 2 Pol'!G10</f>
        <v>0</v>
      </c>
      <c r="J67" s="135" t="str">
        <f>IF(I82=0,"",I67/I82*100)</f>
        <v/>
      </c>
    </row>
    <row r="68" spans="1:10" ht="36.75" customHeight="1" x14ac:dyDescent="0.2">
      <c r="A68" s="126"/>
      <c r="B68" s="131" t="s">
        <v>101</v>
      </c>
      <c r="C68" s="244" t="s">
        <v>102</v>
      </c>
      <c r="D68" s="245"/>
      <c r="E68" s="245"/>
      <c r="F68" s="138" t="s">
        <v>24</v>
      </c>
      <c r="G68" s="139"/>
      <c r="H68" s="139"/>
      <c r="I68" s="139">
        <f>'SO01 2 Pol'!G13</f>
        <v>0</v>
      </c>
      <c r="J68" s="135" t="str">
        <f>IF(I82=0,"",I68/I82*100)</f>
        <v/>
      </c>
    </row>
    <row r="69" spans="1:10" ht="36.75" customHeight="1" x14ac:dyDescent="0.2">
      <c r="A69" s="126"/>
      <c r="B69" s="131" t="s">
        <v>103</v>
      </c>
      <c r="C69" s="244" t="s">
        <v>104</v>
      </c>
      <c r="D69" s="245"/>
      <c r="E69" s="245"/>
      <c r="F69" s="138" t="s">
        <v>24</v>
      </c>
      <c r="G69" s="139"/>
      <c r="H69" s="139"/>
      <c r="I69" s="139">
        <f>'SO01 1 Pol'!G116</f>
        <v>0</v>
      </c>
      <c r="J69" s="135" t="str">
        <f>IF(I82=0,"",I69/I82*100)</f>
        <v/>
      </c>
    </row>
    <row r="70" spans="1:10" ht="36.75" customHeight="1" x14ac:dyDescent="0.2">
      <c r="A70" s="126"/>
      <c r="B70" s="131" t="s">
        <v>105</v>
      </c>
      <c r="C70" s="244" t="s">
        <v>106</v>
      </c>
      <c r="D70" s="245"/>
      <c r="E70" s="245"/>
      <c r="F70" s="138" t="s">
        <v>25</v>
      </c>
      <c r="G70" s="139"/>
      <c r="H70" s="139"/>
      <c r="I70" s="139">
        <f>'SO01 1 Pol'!G118</f>
        <v>0</v>
      </c>
      <c r="J70" s="135" t="str">
        <f>IF(I82=0,"",I70/I82*100)</f>
        <v/>
      </c>
    </row>
    <row r="71" spans="1:10" ht="36.75" customHeight="1" x14ac:dyDescent="0.2">
      <c r="A71" s="126"/>
      <c r="B71" s="131" t="s">
        <v>107</v>
      </c>
      <c r="C71" s="244" t="s">
        <v>108</v>
      </c>
      <c r="D71" s="245"/>
      <c r="E71" s="245"/>
      <c r="F71" s="138" t="s">
        <v>25</v>
      </c>
      <c r="G71" s="139"/>
      <c r="H71" s="139"/>
      <c r="I71" s="139">
        <f>'SO01 1 Pol'!G128+'SO01 2 Pol'!G20</f>
        <v>0</v>
      </c>
      <c r="J71" s="135" t="str">
        <f>IF(I82=0,"",I71/I82*100)</f>
        <v/>
      </c>
    </row>
    <row r="72" spans="1:10" ht="36.75" customHeight="1" x14ac:dyDescent="0.2">
      <c r="A72" s="126"/>
      <c r="B72" s="131" t="s">
        <v>109</v>
      </c>
      <c r="C72" s="244" t="s">
        <v>110</v>
      </c>
      <c r="D72" s="245"/>
      <c r="E72" s="245"/>
      <c r="F72" s="138" t="s">
        <v>25</v>
      </c>
      <c r="G72" s="139"/>
      <c r="H72" s="139"/>
      <c r="I72" s="139">
        <f>'SO01 1 Pol'!G133</f>
        <v>0</v>
      </c>
      <c r="J72" s="135" t="str">
        <f>IF(I82=0,"",I72/I82*100)</f>
        <v/>
      </c>
    </row>
    <row r="73" spans="1:10" ht="36.75" customHeight="1" x14ac:dyDescent="0.2">
      <c r="A73" s="126"/>
      <c r="B73" s="131" t="s">
        <v>111</v>
      </c>
      <c r="C73" s="244" t="s">
        <v>112</v>
      </c>
      <c r="D73" s="245"/>
      <c r="E73" s="245"/>
      <c r="F73" s="138" t="s">
        <v>25</v>
      </c>
      <c r="G73" s="139"/>
      <c r="H73" s="139"/>
      <c r="I73" s="139">
        <f>'SO01 2 Pol'!G22</f>
        <v>0</v>
      </c>
      <c r="J73" s="135" t="str">
        <f>IF(I82=0,"",I73/I82*100)</f>
        <v/>
      </c>
    </row>
    <row r="74" spans="1:10" ht="36.75" customHeight="1" x14ac:dyDescent="0.2">
      <c r="A74" s="126"/>
      <c r="B74" s="131" t="s">
        <v>113</v>
      </c>
      <c r="C74" s="244" t="s">
        <v>114</v>
      </c>
      <c r="D74" s="245"/>
      <c r="E74" s="245"/>
      <c r="F74" s="138" t="s">
        <v>25</v>
      </c>
      <c r="G74" s="139"/>
      <c r="H74" s="139"/>
      <c r="I74" s="139">
        <f>'SO01 1 Pol'!G137</f>
        <v>0</v>
      </c>
      <c r="J74" s="135" t="str">
        <f>IF(I82=0,"",I74/I82*100)</f>
        <v/>
      </c>
    </row>
    <row r="75" spans="1:10" ht="36.75" customHeight="1" x14ac:dyDescent="0.2">
      <c r="A75" s="126"/>
      <c r="B75" s="131" t="s">
        <v>115</v>
      </c>
      <c r="C75" s="244" t="s">
        <v>116</v>
      </c>
      <c r="D75" s="245"/>
      <c r="E75" s="245"/>
      <c r="F75" s="138" t="s">
        <v>25</v>
      </c>
      <c r="G75" s="139"/>
      <c r="H75" s="139"/>
      <c r="I75" s="139">
        <f>'SO01 1 Pol'!G142</f>
        <v>0</v>
      </c>
      <c r="J75" s="135" t="str">
        <f>IF(I82=0,"",I75/I82*100)</f>
        <v/>
      </c>
    </row>
    <row r="76" spans="1:10" ht="36.75" customHeight="1" x14ac:dyDescent="0.2">
      <c r="A76" s="126"/>
      <c r="B76" s="131" t="s">
        <v>117</v>
      </c>
      <c r="C76" s="244" t="s">
        <v>118</v>
      </c>
      <c r="D76" s="245"/>
      <c r="E76" s="245"/>
      <c r="F76" s="138" t="s">
        <v>25</v>
      </c>
      <c r="G76" s="139"/>
      <c r="H76" s="139"/>
      <c r="I76" s="139">
        <f>'SO01 1 Pol'!G147</f>
        <v>0</v>
      </c>
      <c r="J76" s="135" t="str">
        <f>IF(I82=0,"",I76/I82*100)</f>
        <v/>
      </c>
    </row>
    <row r="77" spans="1:10" ht="36.75" customHeight="1" x14ac:dyDescent="0.2">
      <c r="A77" s="126"/>
      <c r="B77" s="131" t="s">
        <v>119</v>
      </c>
      <c r="C77" s="244" t="s">
        <v>120</v>
      </c>
      <c r="D77" s="245"/>
      <c r="E77" s="245"/>
      <c r="F77" s="138" t="s">
        <v>25</v>
      </c>
      <c r="G77" s="139"/>
      <c r="H77" s="139"/>
      <c r="I77" s="139">
        <f>'SO01 1 Pol'!G154</f>
        <v>0</v>
      </c>
      <c r="J77" s="135" t="str">
        <f>IF(I82=0,"",I77/I82*100)</f>
        <v/>
      </c>
    </row>
    <row r="78" spans="1:10" ht="36.75" customHeight="1" x14ac:dyDescent="0.2">
      <c r="A78" s="126"/>
      <c r="B78" s="131" t="s">
        <v>121</v>
      </c>
      <c r="C78" s="244" t="s">
        <v>122</v>
      </c>
      <c r="D78" s="245"/>
      <c r="E78" s="245"/>
      <c r="F78" s="138" t="s">
        <v>26</v>
      </c>
      <c r="G78" s="139"/>
      <c r="H78" s="139"/>
      <c r="I78" s="139">
        <f>'SO01 1 Pol'!G171</f>
        <v>0</v>
      </c>
      <c r="J78" s="135" t="str">
        <f>IF(I82=0,"",I78/I82*100)</f>
        <v/>
      </c>
    </row>
    <row r="79" spans="1:10" ht="36.75" customHeight="1" x14ac:dyDescent="0.2">
      <c r="A79" s="126"/>
      <c r="B79" s="131" t="s">
        <v>123</v>
      </c>
      <c r="C79" s="244" t="s">
        <v>124</v>
      </c>
      <c r="D79" s="245"/>
      <c r="E79" s="245"/>
      <c r="F79" s="138" t="s">
        <v>125</v>
      </c>
      <c r="G79" s="139"/>
      <c r="H79" s="139"/>
      <c r="I79" s="139">
        <f>'SO01 2 Pol'!G26</f>
        <v>0</v>
      </c>
      <c r="J79" s="135" t="str">
        <f>IF(I82=0,"",I79/I82*100)</f>
        <v/>
      </c>
    </row>
    <row r="80" spans="1:10" ht="36.75" customHeight="1" x14ac:dyDescent="0.2">
      <c r="A80" s="126"/>
      <c r="B80" s="131" t="s">
        <v>126</v>
      </c>
      <c r="C80" s="244" t="s">
        <v>27</v>
      </c>
      <c r="D80" s="245"/>
      <c r="E80" s="245"/>
      <c r="F80" s="138" t="s">
        <v>126</v>
      </c>
      <c r="G80" s="139"/>
      <c r="H80" s="139"/>
      <c r="I80" s="139">
        <f>'SO01 1 Pol'!G173</f>
        <v>0</v>
      </c>
      <c r="J80" s="135" t="str">
        <f>IF(I82=0,"",I80/I82*100)</f>
        <v/>
      </c>
    </row>
    <row r="81" spans="1:10" ht="36.75" customHeight="1" x14ac:dyDescent="0.2">
      <c r="A81" s="126"/>
      <c r="B81" s="131" t="s">
        <v>127</v>
      </c>
      <c r="C81" s="244" t="s">
        <v>28</v>
      </c>
      <c r="D81" s="245"/>
      <c r="E81" s="245"/>
      <c r="F81" s="138" t="s">
        <v>127</v>
      </c>
      <c r="G81" s="139"/>
      <c r="H81" s="139"/>
      <c r="I81" s="139">
        <f>'SO01 1 Pol'!G179</f>
        <v>0</v>
      </c>
      <c r="J81" s="135" t="str">
        <f>IF(I82=0,"",I81/I82*100)</f>
        <v/>
      </c>
    </row>
    <row r="82" spans="1:10" ht="25.5" customHeight="1" x14ac:dyDescent="0.2">
      <c r="A82" s="127"/>
      <c r="B82" s="132" t="s">
        <v>1</v>
      </c>
      <c r="C82" s="133"/>
      <c r="D82" s="134"/>
      <c r="E82" s="134"/>
      <c r="F82" s="140"/>
      <c r="G82" s="141"/>
      <c r="H82" s="141"/>
      <c r="I82" s="141">
        <f>SUM(I55:I81)</f>
        <v>0</v>
      </c>
      <c r="J82" s="136">
        <f>SUM(J55:J81)</f>
        <v>0</v>
      </c>
    </row>
    <row r="83" spans="1:10" x14ac:dyDescent="0.2">
      <c r="F83" s="86"/>
      <c r="G83" s="86"/>
      <c r="H83" s="86"/>
      <c r="I83" s="86"/>
      <c r="J83" s="137"/>
    </row>
    <row r="84" spans="1:10" x14ac:dyDescent="0.2">
      <c r="F84" s="86"/>
      <c r="G84" s="86"/>
      <c r="H84" s="86"/>
      <c r="I84" s="86"/>
      <c r="J84" s="137"/>
    </row>
    <row r="85" spans="1:10" x14ac:dyDescent="0.2">
      <c r="F85" s="86"/>
      <c r="G85" s="86"/>
      <c r="H85" s="86"/>
      <c r="I85" s="86"/>
      <c r="J85" s="137"/>
    </row>
  </sheetData>
  <sheetProtection algorithmName="SHA-512" hashValue="pLzBgNyijNS04WzioSNOaDaI1BQ8ThfCEArZiy2JAr04x+QYmmAgQlKnc/QC8/FwXjMAOMOzJI1x6DX4+lygLA==" saltValue="VReaaERY3PD7/nc3aHwl6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9:E79"/>
    <mergeCell ref="C80:E80"/>
    <mergeCell ref="C81:E81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49" t="s">
        <v>7</v>
      </c>
      <c r="B2" s="48"/>
      <c r="C2" s="248"/>
      <c r="D2" s="248"/>
      <c r="E2" s="248"/>
      <c r="F2" s="248"/>
      <c r="G2" s="249"/>
    </row>
    <row r="3" spans="1:7" ht="24.95" customHeight="1" x14ac:dyDescent="0.2">
      <c r="A3" s="49" t="s">
        <v>8</v>
      </c>
      <c r="B3" s="48"/>
      <c r="C3" s="248"/>
      <c r="D3" s="248"/>
      <c r="E3" s="248"/>
      <c r="F3" s="248"/>
      <c r="G3" s="249"/>
    </row>
    <row r="4" spans="1:7" ht="24.95" customHeight="1" x14ac:dyDescent="0.2">
      <c r="A4" s="49" t="s">
        <v>9</v>
      </c>
      <c r="B4" s="48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ibkcLT5KaO9Gjke7M5uUUeSIKI4FGRZbCbt1Zm89antswon3+YWZgCwUlsD2cdIWzafk/N8w2W3X55+mWVgsBQ==" saltValue="4sCTvGeHvD5NN6EFVN6eB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04F2-31C4-4CF2-8F47-D3032D6E654D}">
  <sheetPr>
    <outlinePr summaryBelow="0"/>
  </sheetPr>
  <dimension ref="A1:BH5000"/>
  <sheetViews>
    <sheetView view="pageBreakPreview" zoomScale="115" zoomScaleNormal="100" zoomScaleSheetLayoutView="115" workbookViewId="0">
      <pane ySplit="7" topLeftCell="A8" activePane="bottomLeft" state="frozen"/>
      <selection pane="bottomLeft" activeCell="AB21" sqref="AB2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3" t="s">
        <v>7</v>
      </c>
      <c r="B2" s="48" t="s">
        <v>44</v>
      </c>
      <c r="C2" s="253" t="s">
        <v>45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3" t="s">
        <v>8</v>
      </c>
      <c r="B3" s="48" t="s">
        <v>60</v>
      </c>
      <c r="C3" s="253" t="s">
        <v>61</v>
      </c>
      <c r="D3" s="254"/>
      <c r="E3" s="254"/>
      <c r="F3" s="254"/>
      <c r="G3" s="255"/>
      <c r="AC3" s="124" t="s">
        <v>130</v>
      </c>
      <c r="AG3" t="s">
        <v>131</v>
      </c>
    </row>
    <row r="4" spans="1:60" ht="24.95" customHeight="1" x14ac:dyDescent="0.2">
      <c r="A4" s="144" t="s">
        <v>9</v>
      </c>
      <c r="B4" s="145" t="s">
        <v>62</v>
      </c>
      <c r="C4" s="256" t="s">
        <v>63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7" t="s">
        <v>133</v>
      </c>
      <c r="B6" s="149" t="s">
        <v>134</v>
      </c>
      <c r="C6" s="149" t="s">
        <v>135</v>
      </c>
      <c r="D6" s="148" t="s">
        <v>136</v>
      </c>
      <c r="E6" s="147" t="s">
        <v>137</v>
      </c>
      <c r="F6" s="146" t="s">
        <v>138</v>
      </c>
      <c r="G6" s="147" t="s">
        <v>29</v>
      </c>
      <c r="H6" s="150" t="s">
        <v>30</v>
      </c>
      <c r="I6" s="150" t="s">
        <v>139</v>
      </c>
      <c r="J6" s="150" t="s">
        <v>31</v>
      </c>
      <c r="K6" s="150" t="s">
        <v>140</v>
      </c>
      <c r="L6" s="150" t="s">
        <v>141</v>
      </c>
      <c r="M6" s="150" t="s">
        <v>142</v>
      </c>
      <c r="N6" s="150" t="s">
        <v>143</v>
      </c>
      <c r="O6" s="150" t="s">
        <v>144</v>
      </c>
      <c r="P6" s="150" t="s">
        <v>145</v>
      </c>
      <c r="Q6" s="150" t="s">
        <v>146</v>
      </c>
      <c r="R6" s="150" t="s">
        <v>147</v>
      </c>
      <c r="S6" s="150" t="s">
        <v>148</v>
      </c>
      <c r="T6" s="150" t="s">
        <v>149</v>
      </c>
      <c r="U6" s="150" t="s">
        <v>150</v>
      </c>
      <c r="V6" s="150" t="s">
        <v>151</v>
      </c>
      <c r="W6" s="150" t="s">
        <v>152</v>
      </c>
      <c r="X6" s="150" t="s">
        <v>153</v>
      </c>
      <c r="Y6" s="150" t="s">
        <v>154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155</v>
      </c>
      <c r="B8" s="166" t="s">
        <v>62</v>
      </c>
      <c r="C8" s="188" t="s">
        <v>77</v>
      </c>
      <c r="D8" s="167"/>
      <c r="E8" s="168"/>
      <c r="F8" s="169"/>
      <c r="G8" s="169">
        <f>SUMIF(AG9:AG23,"&lt;&gt;NOR",G9:G23)</f>
        <v>0</v>
      </c>
      <c r="H8" s="169"/>
      <c r="I8" s="169">
        <f>SUM(I9:I23)</f>
        <v>0</v>
      </c>
      <c r="J8" s="169"/>
      <c r="K8" s="169">
        <f>SUM(K9:K23)</f>
        <v>0</v>
      </c>
      <c r="L8" s="169"/>
      <c r="M8" s="169">
        <f>SUM(M9:M23)</f>
        <v>0</v>
      </c>
      <c r="N8" s="168"/>
      <c r="O8" s="168">
        <f>SUM(O9:O23)</f>
        <v>0.02</v>
      </c>
      <c r="P8" s="168"/>
      <c r="Q8" s="168">
        <f>SUM(Q9:Q23)</f>
        <v>0</v>
      </c>
      <c r="R8" s="169"/>
      <c r="S8" s="169"/>
      <c r="T8" s="170"/>
      <c r="U8" s="164"/>
      <c r="V8" s="164">
        <f>SUM(V9:V23)</f>
        <v>304.11</v>
      </c>
      <c r="W8" s="164"/>
      <c r="X8" s="164"/>
      <c r="Y8" s="164"/>
      <c r="AG8" t="s">
        <v>156</v>
      </c>
    </row>
    <row r="9" spans="1:60" outlineLevel="1" x14ac:dyDescent="0.2">
      <c r="A9" s="172">
        <v>1</v>
      </c>
      <c r="B9" s="173" t="s">
        <v>157</v>
      </c>
      <c r="C9" s="189" t="s">
        <v>158</v>
      </c>
      <c r="D9" s="174" t="s">
        <v>159</v>
      </c>
      <c r="E9" s="175">
        <v>168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160</v>
      </c>
      <c r="S9" s="177" t="s">
        <v>161</v>
      </c>
      <c r="T9" s="178" t="s">
        <v>162</v>
      </c>
      <c r="U9" s="162">
        <v>1.34E-2</v>
      </c>
      <c r="V9" s="162">
        <f>ROUND(E9*U9,2)</f>
        <v>2.25</v>
      </c>
      <c r="W9" s="162"/>
      <c r="X9" s="162" t="s">
        <v>163</v>
      </c>
      <c r="Y9" s="162" t="s">
        <v>164</v>
      </c>
      <c r="Z9" s="151"/>
      <c r="AA9" s="151"/>
      <c r="AB9" s="151"/>
      <c r="AC9" s="151"/>
      <c r="AD9" s="151"/>
      <c r="AE9" s="151"/>
      <c r="AF9" s="151"/>
      <c r="AG9" s="151" t="s">
        <v>165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0" t="s">
        <v>166</v>
      </c>
      <c r="D10" s="251"/>
      <c r="E10" s="251"/>
      <c r="F10" s="251"/>
      <c r="G10" s="25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167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2">
        <v>2</v>
      </c>
      <c r="B11" s="173" t="s">
        <v>168</v>
      </c>
      <c r="C11" s="189" t="s">
        <v>169</v>
      </c>
      <c r="D11" s="174" t="s">
        <v>159</v>
      </c>
      <c r="E11" s="175">
        <v>236.096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160</v>
      </c>
      <c r="S11" s="177" t="s">
        <v>161</v>
      </c>
      <c r="T11" s="178" t="s">
        <v>162</v>
      </c>
      <c r="U11" s="162">
        <v>0.187</v>
      </c>
      <c r="V11" s="162">
        <f>ROUND(E11*U11,2)</f>
        <v>44.15</v>
      </c>
      <c r="W11" s="162"/>
      <c r="X11" s="162" t="s">
        <v>163</v>
      </c>
      <c r="Y11" s="162" t="s">
        <v>164</v>
      </c>
      <c r="Z11" s="151"/>
      <c r="AA11" s="151"/>
      <c r="AB11" s="151"/>
      <c r="AC11" s="151"/>
      <c r="AD11" s="151"/>
      <c r="AE11" s="151"/>
      <c r="AF11" s="151"/>
      <c r="AG11" s="151" t="s">
        <v>165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50" t="s">
        <v>170</v>
      </c>
      <c r="D12" s="251"/>
      <c r="E12" s="251"/>
      <c r="F12" s="251"/>
      <c r="G12" s="251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167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2">
        <v>3</v>
      </c>
      <c r="B13" s="173" t="s">
        <v>171</v>
      </c>
      <c r="C13" s="189" t="s">
        <v>172</v>
      </c>
      <c r="D13" s="174" t="s">
        <v>159</v>
      </c>
      <c r="E13" s="175">
        <v>28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160</v>
      </c>
      <c r="S13" s="177" t="s">
        <v>161</v>
      </c>
      <c r="T13" s="178" t="s">
        <v>162</v>
      </c>
      <c r="U13" s="162">
        <v>2.2490000000000001</v>
      </c>
      <c r="V13" s="162">
        <f>ROUND(E13*U13,2)</f>
        <v>62.97</v>
      </c>
      <c r="W13" s="162"/>
      <c r="X13" s="162" t="s">
        <v>163</v>
      </c>
      <c r="Y13" s="162" t="s">
        <v>164</v>
      </c>
      <c r="Z13" s="151"/>
      <c r="AA13" s="151"/>
      <c r="AB13" s="151"/>
      <c r="AC13" s="151"/>
      <c r="AD13" s="151"/>
      <c r="AE13" s="151"/>
      <c r="AF13" s="151"/>
      <c r="AG13" s="151" t="s">
        <v>165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2" x14ac:dyDescent="0.2">
      <c r="A14" s="158"/>
      <c r="B14" s="159"/>
      <c r="C14" s="250" t="s">
        <v>173</v>
      </c>
      <c r="D14" s="251"/>
      <c r="E14" s="251"/>
      <c r="F14" s="251"/>
      <c r="G14" s="25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167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9" t="str">
        <f>C14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2">
        <v>4</v>
      </c>
      <c r="B15" s="173" t="s">
        <v>174</v>
      </c>
      <c r="C15" s="189" t="s">
        <v>175</v>
      </c>
      <c r="D15" s="174" t="s">
        <v>159</v>
      </c>
      <c r="E15" s="175">
        <v>103.46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160</v>
      </c>
      <c r="S15" s="177" t="s">
        <v>161</v>
      </c>
      <c r="T15" s="178" t="s">
        <v>162</v>
      </c>
      <c r="U15" s="162">
        <v>0.23</v>
      </c>
      <c r="V15" s="162">
        <f>ROUND(E15*U15,2)</f>
        <v>23.8</v>
      </c>
      <c r="W15" s="162"/>
      <c r="X15" s="162" t="s">
        <v>163</v>
      </c>
      <c r="Y15" s="162" t="s">
        <v>164</v>
      </c>
      <c r="Z15" s="151"/>
      <c r="AA15" s="151"/>
      <c r="AB15" s="151"/>
      <c r="AC15" s="151"/>
      <c r="AD15" s="151"/>
      <c r="AE15" s="151"/>
      <c r="AF15" s="151"/>
      <c r="AG15" s="151" t="s">
        <v>165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50" t="s">
        <v>176</v>
      </c>
      <c r="D16" s="251"/>
      <c r="E16" s="251"/>
      <c r="F16" s="251"/>
      <c r="G16" s="251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167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9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2">
        <v>5</v>
      </c>
      <c r="B17" s="173" t="s">
        <v>177</v>
      </c>
      <c r="C17" s="189" t="s">
        <v>178</v>
      </c>
      <c r="D17" s="174" t="s">
        <v>159</v>
      </c>
      <c r="E17" s="175">
        <v>144.86000000000001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160</v>
      </c>
      <c r="S17" s="177" t="s">
        <v>161</v>
      </c>
      <c r="T17" s="178" t="s">
        <v>162</v>
      </c>
      <c r="U17" s="162">
        <v>0.20200000000000001</v>
      </c>
      <c r="V17" s="162">
        <f>ROUND(E17*U17,2)</f>
        <v>29.26</v>
      </c>
      <c r="W17" s="162"/>
      <c r="X17" s="162" t="s">
        <v>163</v>
      </c>
      <c r="Y17" s="162" t="s">
        <v>164</v>
      </c>
      <c r="Z17" s="151"/>
      <c r="AA17" s="151"/>
      <c r="AB17" s="151"/>
      <c r="AC17" s="151"/>
      <c r="AD17" s="151"/>
      <c r="AE17" s="151"/>
      <c r="AF17" s="151"/>
      <c r="AG17" s="151" t="s">
        <v>165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0" t="s">
        <v>179</v>
      </c>
      <c r="D18" s="251"/>
      <c r="E18" s="251"/>
      <c r="F18" s="251"/>
      <c r="G18" s="251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167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6</v>
      </c>
      <c r="B19" s="173" t="s">
        <v>180</v>
      </c>
      <c r="C19" s="189" t="s">
        <v>181</v>
      </c>
      <c r="D19" s="174" t="s">
        <v>182</v>
      </c>
      <c r="E19" s="175">
        <v>560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 t="s">
        <v>160</v>
      </c>
      <c r="S19" s="177" t="s">
        <v>161</v>
      </c>
      <c r="T19" s="178" t="s">
        <v>162</v>
      </c>
      <c r="U19" s="162">
        <v>1.7999999999999999E-2</v>
      </c>
      <c r="V19" s="162">
        <f>ROUND(E19*U19,2)</f>
        <v>10.08</v>
      </c>
      <c r="W19" s="162"/>
      <c r="X19" s="162" t="s">
        <v>163</v>
      </c>
      <c r="Y19" s="162" t="s">
        <v>164</v>
      </c>
      <c r="Z19" s="151"/>
      <c r="AA19" s="151"/>
      <c r="AB19" s="151"/>
      <c r="AC19" s="151"/>
      <c r="AD19" s="151"/>
      <c r="AE19" s="151"/>
      <c r="AF19" s="151"/>
      <c r="AG19" s="151" t="s">
        <v>165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50" t="s">
        <v>183</v>
      </c>
      <c r="D20" s="251"/>
      <c r="E20" s="251"/>
      <c r="F20" s="251"/>
      <c r="G20" s="251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167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2">
        <v>7</v>
      </c>
      <c r="B21" s="173" t="s">
        <v>184</v>
      </c>
      <c r="C21" s="189" t="s">
        <v>185</v>
      </c>
      <c r="D21" s="174" t="s">
        <v>182</v>
      </c>
      <c r="E21" s="175">
        <v>940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 t="s">
        <v>186</v>
      </c>
      <c r="S21" s="177" t="s">
        <v>161</v>
      </c>
      <c r="T21" s="178" t="s">
        <v>162</v>
      </c>
      <c r="U21" s="162">
        <v>0.09</v>
      </c>
      <c r="V21" s="162">
        <f>ROUND(E21*U21,2)</f>
        <v>84.6</v>
      </c>
      <c r="W21" s="162"/>
      <c r="X21" s="162" t="s">
        <v>163</v>
      </c>
      <c r="Y21" s="162" t="s">
        <v>164</v>
      </c>
      <c r="Z21" s="151"/>
      <c r="AA21" s="151"/>
      <c r="AB21" s="151"/>
      <c r="AC21" s="151"/>
      <c r="AD21" s="151"/>
      <c r="AE21" s="151"/>
      <c r="AF21" s="151"/>
      <c r="AG21" s="151" t="s">
        <v>165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50" t="s">
        <v>187</v>
      </c>
      <c r="D22" s="251"/>
      <c r="E22" s="251"/>
      <c r="F22" s="251"/>
      <c r="G22" s="251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167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>
        <v>8</v>
      </c>
      <c r="B23" s="181" t="s">
        <v>188</v>
      </c>
      <c r="C23" s="190" t="s">
        <v>189</v>
      </c>
      <c r="D23" s="182" t="s">
        <v>182</v>
      </c>
      <c r="E23" s="183">
        <v>940</v>
      </c>
      <c r="F23" s="184"/>
      <c r="G23" s="185">
        <f>ROUND(E23*F23,2)</f>
        <v>0</v>
      </c>
      <c r="H23" s="184"/>
      <c r="I23" s="185">
        <f>ROUND(E23*H23,2)</f>
        <v>0</v>
      </c>
      <c r="J23" s="184"/>
      <c r="K23" s="185">
        <f>ROUND(E23*J23,2)</f>
        <v>0</v>
      </c>
      <c r="L23" s="185">
        <v>21</v>
      </c>
      <c r="M23" s="185">
        <f>G23*(1+L23/100)</f>
        <v>0</v>
      </c>
      <c r="N23" s="183">
        <v>2.0000000000000002E-5</v>
      </c>
      <c r="O23" s="183">
        <f>ROUND(E23*N23,2)</f>
        <v>0.02</v>
      </c>
      <c r="P23" s="183">
        <v>0</v>
      </c>
      <c r="Q23" s="183">
        <f>ROUND(E23*P23,2)</f>
        <v>0</v>
      </c>
      <c r="R23" s="185"/>
      <c r="S23" s="185" t="s">
        <v>161</v>
      </c>
      <c r="T23" s="186" t="s">
        <v>162</v>
      </c>
      <c r="U23" s="162">
        <v>0.05</v>
      </c>
      <c r="V23" s="162">
        <f>ROUND(E23*U23,2)</f>
        <v>47</v>
      </c>
      <c r="W23" s="162"/>
      <c r="X23" s="162" t="s">
        <v>163</v>
      </c>
      <c r="Y23" s="162" t="s">
        <v>164</v>
      </c>
      <c r="Z23" s="151"/>
      <c r="AA23" s="151"/>
      <c r="AB23" s="151"/>
      <c r="AC23" s="151"/>
      <c r="AD23" s="151"/>
      <c r="AE23" s="151"/>
      <c r="AF23" s="151"/>
      <c r="AG23" s="151" t="s">
        <v>165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5" t="s">
        <v>155</v>
      </c>
      <c r="B24" s="166" t="s">
        <v>64</v>
      </c>
      <c r="C24" s="188" t="s">
        <v>78</v>
      </c>
      <c r="D24" s="167"/>
      <c r="E24" s="168"/>
      <c r="F24" s="169"/>
      <c r="G24" s="169">
        <f>SUMIF(AG25:AG47,"&lt;&gt;NOR",G25:G47)</f>
        <v>0</v>
      </c>
      <c r="H24" s="169"/>
      <c r="I24" s="169">
        <f>SUM(I25:I47)</f>
        <v>0</v>
      </c>
      <c r="J24" s="169"/>
      <c r="K24" s="169">
        <f>SUM(K25:K47)</f>
        <v>0</v>
      </c>
      <c r="L24" s="169"/>
      <c r="M24" s="169">
        <f>SUM(M25:M47)</f>
        <v>0</v>
      </c>
      <c r="N24" s="168"/>
      <c r="O24" s="168">
        <f>SUM(O25:O47)</f>
        <v>550.77</v>
      </c>
      <c r="P24" s="168"/>
      <c r="Q24" s="168">
        <f>SUM(Q25:Q47)</f>
        <v>0</v>
      </c>
      <c r="R24" s="169"/>
      <c r="S24" s="169"/>
      <c r="T24" s="170"/>
      <c r="U24" s="164"/>
      <c r="V24" s="164">
        <f>SUM(V25:V47)</f>
        <v>546.57000000000005</v>
      </c>
      <c r="W24" s="164"/>
      <c r="X24" s="164"/>
      <c r="Y24" s="164"/>
      <c r="AG24" t="s">
        <v>156</v>
      </c>
    </row>
    <row r="25" spans="1:60" outlineLevel="1" x14ac:dyDescent="0.2">
      <c r="A25" s="172">
        <v>9</v>
      </c>
      <c r="B25" s="173" t="s">
        <v>190</v>
      </c>
      <c r="C25" s="189" t="s">
        <v>191</v>
      </c>
      <c r="D25" s="174" t="s">
        <v>159</v>
      </c>
      <c r="E25" s="175">
        <v>11.214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1.665</v>
      </c>
      <c r="O25" s="175">
        <f>ROUND(E25*N25,2)</f>
        <v>18.670000000000002</v>
      </c>
      <c r="P25" s="175">
        <v>0</v>
      </c>
      <c r="Q25" s="175">
        <f>ROUND(E25*P25,2)</f>
        <v>0</v>
      </c>
      <c r="R25" s="177" t="s">
        <v>192</v>
      </c>
      <c r="S25" s="177" t="s">
        <v>161</v>
      </c>
      <c r="T25" s="178" t="s">
        <v>161</v>
      </c>
      <c r="U25" s="162">
        <v>0.92</v>
      </c>
      <c r="V25" s="162">
        <f>ROUND(E25*U25,2)</f>
        <v>10.32</v>
      </c>
      <c r="W25" s="162"/>
      <c r="X25" s="162" t="s">
        <v>163</v>
      </c>
      <c r="Y25" s="162" t="s">
        <v>164</v>
      </c>
      <c r="Z25" s="151"/>
      <c r="AA25" s="151"/>
      <c r="AB25" s="151"/>
      <c r="AC25" s="151"/>
      <c r="AD25" s="151"/>
      <c r="AE25" s="151"/>
      <c r="AF25" s="151"/>
      <c r="AG25" s="151" t="s">
        <v>165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50" t="s">
        <v>193</v>
      </c>
      <c r="D26" s="251"/>
      <c r="E26" s="251"/>
      <c r="F26" s="251"/>
      <c r="G26" s="251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167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0">
        <v>10</v>
      </c>
      <c r="B27" s="181" t="s">
        <v>194</v>
      </c>
      <c r="C27" s="190" t="s">
        <v>195</v>
      </c>
      <c r="D27" s="182" t="s">
        <v>196</v>
      </c>
      <c r="E27" s="183">
        <v>61.3</v>
      </c>
      <c r="F27" s="184"/>
      <c r="G27" s="185">
        <f>ROUND(E27*F27,2)</f>
        <v>0</v>
      </c>
      <c r="H27" s="184"/>
      <c r="I27" s="185">
        <f>ROUND(E27*H27,2)</f>
        <v>0</v>
      </c>
      <c r="J27" s="184"/>
      <c r="K27" s="185">
        <f>ROUND(E27*J27,2)</f>
        <v>0</v>
      </c>
      <c r="L27" s="185">
        <v>21</v>
      </c>
      <c r="M27" s="185">
        <f>G27*(1+L27/100)</f>
        <v>0</v>
      </c>
      <c r="N27" s="183">
        <v>7.77E-3</v>
      </c>
      <c r="O27" s="183">
        <f>ROUND(E27*N27,2)</f>
        <v>0.48</v>
      </c>
      <c r="P27" s="183">
        <v>0</v>
      </c>
      <c r="Q27" s="183">
        <f>ROUND(E27*P27,2)</f>
        <v>0</v>
      </c>
      <c r="R27" s="185" t="s">
        <v>192</v>
      </c>
      <c r="S27" s="185" t="s">
        <v>161</v>
      </c>
      <c r="T27" s="186" t="s">
        <v>161</v>
      </c>
      <c r="U27" s="162">
        <v>0.05</v>
      </c>
      <c r="V27" s="162">
        <f>ROUND(E27*U27,2)</f>
        <v>3.07</v>
      </c>
      <c r="W27" s="162"/>
      <c r="X27" s="162" t="s">
        <v>163</v>
      </c>
      <c r="Y27" s="162" t="s">
        <v>164</v>
      </c>
      <c r="Z27" s="151"/>
      <c r="AA27" s="151"/>
      <c r="AB27" s="151"/>
      <c r="AC27" s="151"/>
      <c r="AD27" s="151"/>
      <c r="AE27" s="151"/>
      <c r="AF27" s="151"/>
      <c r="AG27" s="151" t="s">
        <v>165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2">
        <v>11</v>
      </c>
      <c r="B28" s="173" t="s">
        <v>197</v>
      </c>
      <c r="C28" s="189" t="s">
        <v>198</v>
      </c>
      <c r="D28" s="174" t="s">
        <v>159</v>
      </c>
      <c r="E28" s="175">
        <v>4.8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2.5855999999999999</v>
      </c>
      <c r="O28" s="175">
        <f>ROUND(E28*N28,2)</f>
        <v>12.41</v>
      </c>
      <c r="P28" s="175">
        <v>0</v>
      </c>
      <c r="Q28" s="175">
        <f>ROUND(E28*P28,2)</f>
        <v>0</v>
      </c>
      <c r="R28" s="177" t="s">
        <v>199</v>
      </c>
      <c r="S28" s="177" t="s">
        <v>161</v>
      </c>
      <c r="T28" s="178" t="s">
        <v>162</v>
      </c>
      <c r="U28" s="162">
        <v>0.52900000000000003</v>
      </c>
      <c r="V28" s="162">
        <f>ROUND(E28*U28,2)</f>
        <v>2.54</v>
      </c>
      <c r="W28" s="162"/>
      <c r="X28" s="162" t="s">
        <v>163</v>
      </c>
      <c r="Y28" s="162" t="s">
        <v>164</v>
      </c>
      <c r="Z28" s="151"/>
      <c r="AA28" s="151"/>
      <c r="AB28" s="151"/>
      <c r="AC28" s="151"/>
      <c r="AD28" s="151"/>
      <c r="AE28" s="151"/>
      <c r="AF28" s="151"/>
      <c r="AG28" s="151" t="s">
        <v>165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2" x14ac:dyDescent="0.2">
      <c r="A29" s="158"/>
      <c r="B29" s="159"/>
      <c r="C29" s="250" t="s">
        <v>200</v>
      </c>
      <c r="D29" s="251"/>
      <c r="E29" s="251"/>
      <c r="F29" s="251"/>
      <c r="G29" s="251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167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9" t="str">
        <f>C29</f>
        <v>ve výkopu zapaženém nebo nezapaženém, popř. nad terénem z betonu prostého, z cementů portladských a struskoportladských, z cementů síranovzdorných,</v>
      </c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2">
        <v>12</v>
      </c>
      <c r="B30" s="173" t="s">
        <v>201</v>
      </c>
      <c r="C30" s="189" t="s">
        <v>202</v>
      </c>
      <c r="D30" s="174" t="s">
        <v>203</v>
      </c>
      <c r="E30" s="175">
        <v>6.0739200000000002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1.04548</v>
      </c>
      <c r="O30" s="175">
        <f>ROUND(E30*N30,2)</f>
        <v>6.35</v>
      </c>
      <c r="P30" s="175">
        <v>0</v>
      </c>
      <c r="Q30" s="175">
        <f>ROUND(E30*P30,2)</f>
        <v>0</v>
      </c>
      <c r="R30" s="177" t="s">
        <v>204</v>
      </c>
      <c r="S30" s="177" t="s">
        <v>161</v>
      </c>
      <c r="T30" s="178" t="s">
        <v>162</v>
      </c>
      <c r="U30" s="162">
        <v>15.231</v>
      </c>
      <c r="V30" s="162">
        <f>ROUND(E30*U30,2)</f>
        <v>92.51</v>
      </c>
      <c r="W30" s="162"/>
      <c r="X30" s="162" t="s">
        <v>163</v>
      </c>
      <c r="Y30" s="162" t="s">
        <v>164</v>
      </c>
      <c r="Z30" s="151"/>
      <c r="AA30" s="151"/>
      <c r="AB30" s="151"/>
      <c r="AC30" s="151"/>
      <c r="AD30" s="151"/>
      <c r="AE30" s="151"/>
      <c r="AF30" s="151"/>
      <c r="AG30" s="151" t="s">
        <v>165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50" t="s">
        <v>205</v>
      </c>
      <c r="D31" s="251"/>
      <c r="E31" s="251"/>
      <c r="F31" s="251"/>
      <c r="G31" s="251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167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2">
        <v>13</v>
      </c>
      <c r="B32" s="173" t="s">
        <v>206</v>
      </c>
      <c r="C32" s="189" t="s">
        <v>207</v>
      </c>
      <c r="D32" s="174" t="s">
        <v>203</v>
      </c>
      <c r="E32" s="175">
        <v>0.26955000000000001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1.0543899999999999</v>
      </c>
      <c r="O32" s="175">
        <f>ROUND(E32*N32,2)</f>
        <v>0.28000000000000003</v>
      </c>
      <c r="P32" s="175">
        <v>0</v>
      </c>
      <c r="Q32" s="175">
        <f>ROUND(E32*P32,2)</f>
        <v>0</v>
      </c>
      <c r="R32" s="177" t="s">
        <v>204</v>
      </c>
      <c r="S32" s="177" t="s">
        <v>161</v>
      </c>
      <c r="T32" s="178" t="s">
        <v>162</v>
      </c>
      <c r="U32" s="162">
        <v>15.231</v>
      </c>
      <c r="V32" s="162">
        <f>ROUND(E32*U32,2)</f>
        <v>4.1100000000000003</v>
      </c>
      <c r="W32" s="162"/>
      <c r="X32" s="162" t="s">
        <v>163</v>
      </c>
      <c r="Y32" s="162" t="s">
        <v>164</v>
      </c>
      <c r="Z32" s="151"/>
      <c r="AA32" s="151"/>
      <c r="AB32" s="151"/>
      <c r="AC32" s="151"/>
      <c r="AD32" s="151"/>
      <c r="AE32" s="151"/>
      <c r="AF32" s="151"/>
      <c r="AG32" s="151" t="s">
        <v>165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50" t="s">
        <v>205</v>
      </c>
      <c r="D33" s="251"/>
      <c r="E33" s="251"/>
      <c r="F33" s="251"/>
      <c r="G33" s="251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167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2">
        <v>14</v>
      </c>
      <c r="B34" s="173" t="s">
        <v>208</v>
      </c>
      <c r="C34" s="189" t="s">
        <v>209</v>
      </c>
      <c r="D34" s="174" t="s">
        <v>182</v>
      </c>
      <c r="E34" s="175">
        <v>145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0.74</v>
      </c>
      <c r="O34" s="175">
        <f>ROUND(E34*N34,2)</f>
        <v>107.3</v>
      </c>
      <c r="P34" s="175">
        <v>0</v>
      </c>
      <c r="Q34" s="175">
        <f>ROUND(E34*P34,2)</f>
        <v>0</v>
      </c>
      <c r="R34" s="177" t="s">
        <v>204</v>
      </c>
      <c r="S34" s="177" t="s">
        <v>161</v>
      </c>
      <c r="T34" s="178" t="s">
        <v>162</v>
      </c>
      <c r="U34" s="162">
        <v>1.1000000000000001</v>
      </c>
      <c r="V34" s="162">
        <f>ROUND(E34*U34,2)</f>
        <v>159.5</v>
      </c>
      <c r="W34" s="162"/>
      <c r="X34" s="162" t="s">
        <v>163</v>
      </c>
      <c r="Y34" s="162" t="s">
        <v>164</v>
      </c>
      <c r="Z34" s="151"/>
      <c r="AA34" s="151"/>
      <c r="AB34" s="151"/>
      <c r="AC34" s="151"/>
      <c r="AD34" s="151"/>
      <c r="AE34" s="151"/>
      <c r="AF34" s="151"/>
      <c r="AG34" s="151" t="s">
        <v>165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50" t="s">
        <v>210</v>
      </c>
      <c r="D35" s="251"/>
      <c r="E35" s="251"/>
      <c r="F35" s="251"/>
      <c r="G35" s="251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167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15</v>
      </c>
      <c r="B36" s="173" t="s">
        <v>211</v>
      </c>
      <c r="C36" s="189" t="s">
        <v>212</v>
      </c>
      <c r="D36" s="174" t="s">
        <v>159</v>
      </c>
      <c r="E36" s="175">
        <v>11.2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2.5249999999999999</v>
      </c>
      <c r="O36" s="175">
        <f>ROUND(E36*N36,2)</f>
        <v>28.28</v>
      </c>
      <c r="P36" s="175">
        <v>0</v>
      </c>
      <c r="Q36" s="175">
        <f>ROUND(E36*P36,2)</f>
        <v>0</v>
      </c>
      <c r="R36" s="177" t="s">
        <v>204</v>
      </c>
      <c r="S36" s="177" t="s">
        <v>161</v>
      </c>
      <c r="T36" s="178" t="s">
        <v>162</v>
      </c>
      <c r="U36" s="162">
        <v>0.48</v>
      </c>
      <c r="V36" s="162">
        <f>ROUND(E36*U36,2)</f>
        <v>5.38</v>
      </c>
      <c r="W36" s="162"/>
      <c r="X36" s="162" t="s">
        <v>163</v>
      </c>
      <c r="Y36" s="162" t="s">
        <v>164</v>
      </c>
      <c r="Z36" s="151"/>
      <c r="AA36" s="151"/>
      <c r="AB36" s="151"/>
      <c r="AC36" s="151"/>
      <c r="AD36" s="151"/>
      <c r="AE36" s="151"/>
      <c r="AF36" s="151"/>
      <c r="AG36" s="151" t="s">
        <v>165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50" t="s">
        <v>213</v>
      </c>
      <c r="D37" s="251"/>
      <c r="E37" s="251"/>
      <c r="F37" s="251"/>
      <c r="G37" s="251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167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2">
        <v>16</v>
      </c>
      <c r="B38" s="173" t="s">
        <v>214</v>
      </c>
      <c r="C38" s="189" t="s">
        <v>215</v>
      </c>
      <c r="D38" s="174" t="s">
        <v>182</v>
      </c>
      <c r="E38" s="175">
        <v>46.4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3.6400000000000002E-2</v>
      </c>
      <c r="O38" s="175">
        <f>ROUND(E38*N38,2)</f>
        <v>1.69</v>
      </c>
      <c r="P38" s="175">
        <v>0</v>
      </c>
      <c r="Q38" s="175">
        <f>ROUND(E38*P38,2)</f>
        <v>0</v>
      </c>
      <c r="R38" s="177" t="s">
        <v>204</v>
      </c>
      <c r="S38" s="177" t="s">
        <v>161</v>
      </c>
      <c r="T38" s="178" t="s">
        <v>162</v>
      </c>
      <c r="U38" s="162">
        <v>0.52700000000000002</v>
      </c>
      <c r="V38" s="162">
        <f>ROUND(E38*U38,2)</f>
        <v>24.45</v>
      </c>
      <c r="W38" s="162"/>
      <c r="X38" s="162" t="s">
        <v>163</v>
      </c>
      <c r="Y38" s="162" t="s">
        <v>164</v>
      </c>
      <c r="Z38" s="151"/>
      <c r="AA38" s="151"/>
      <c r="AB38" s="151"/>
      <c r="AC38" s="151"/>
      <c r="AD38" s="151"/>
      <c r="AE38" s="151"/>
      <c r="AF38" s="151"/>
      <c r="AG38" s="151" t="s">
        <v>165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2" x14ac:dyDescent="0.2">
      <c r="A39" s="158"/>
      <c r="B39" s="159"/>
      <c r="C39" s="250" t="s">
        <v>216</v>
      </c>
      <c r="D39" s="251"/>
      <c r="E39" s="251"/>
      <c r="F39" s="251"/>
      <c r="G39" s="251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79" t="str">
        <f>C39</f>
        <v>bednění svislé nebo šikmé (odkloněné), půdorysně přímé nebo zalomené, stěn základových patek ve volných nebo zapažených jámách, rýhách, šachtách, včetně případných vzpěr,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2">
        <v>17</v>
      </c>
      <c r="B40" s="173" t="s">
        <v>217</v>
      </c>
      <c r="C40" s="189" t="s">
        <v>218</v>
      </c>
      <c r="D40" s="174" t="s">
        <v>182</v>
      </c>
      <c r="E40" s="175">
        <v>46.4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204</v>
      </c>
      <c r="S40" s="177" t="s">
        <v>161</v>
      </c>
      <c r="T40" s="178" t="s">
        <v>162</v>
      </c>
      <c r="U40" s="162">
        <v>0.32</v>
      </c>
      <c r="V40" s="162">
        <f>ROUND(E40*U40,2)</f>
        <v>14.85</v>
      </c>
      <c r="W40" s="162"/>
      <c r="X40" s="162" t="s">
        <v>163</v>
      </c>
      <c r="Y40" s="162" t="s">
        <v>164</v>
      </c>
      <c r="Z40" s="151"/>
      <c r="AA40" s="151"/>
      <c r="AB40" s="151"/>
      <c r="AC40" s="151"/>
      <c r="AD40" s="151"/>
      <c r="AE40" s="151"/>
      <c r="AF40" s="151"/>
      <c r="AG40" s="151" t="s">
        <v>165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2" x14ac:dyDescent="0.2">
      <c r="A41" s="158"/>
      <c r="B41" s="159"/>
      <c r="C41" s="250" t="s">
        <v>216</v>
      </c>
      <c r="D41" s="251"/>
      <c r="E41" s="251"/>
      <c r="F41" s="251"/>
      <c r="G41" s="251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167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9" t="str">
        <f>C41</f>
        <v>bednění svislé nebo šikmé (odkloněné), půdorysně přímé nebo zalomené, stěn základových patek ve volných nebo zapažených jámách, rýhách, šachtách, včetně případných vzpěr,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2">
        <v>18</v>
      </c>
      <c r="B42" s="173" t="s">
        <v>219</v>
      </c>
      <c r="C42" s="189" t="s">
        <v>220</v>
      </c>
      <c r="D42" s="174" t="s">
        <v>203</v>
      </c>
      <c r="E42" s="175">
        <v>2.82891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1.0210999999999999</v>
      </c>
      <c r="O42" s="175">
        <f>ROUND(E42*N42,2)</f>
        <v>2.89</v>
      </c>
      <c r="P42" s="175">
        <v>0</v>
      </c>
      <c r="Q42" s="175">
        <f>ROUND(E42*P42,2)</f>
        <v>0</v>
      </c>
      <c r="R42" s="177" t="s">
        <v>204</v>
      </c>
      <c r="S42" s="177" t="s">
        <v>161</v>
      </c>
      <c r="T42" s="178" t="s">
        <v>162</v>
      </c>
      <c r="U42" s="162">
        <v>29.292000000000002</v>
      </c>
      <c r="V42" s="162">
        <f>ROUND(E42*U42,2)</f>
        <v>82.86</v>
      </c>
      <c r="W42" s="162"/>
      <c r="X42" s="162" t="s">
        <v>163</v>
      </c>
      <c r="Y42" s="162" t="s">
        <v>164</v>
      </c>
      <c r="Z42" s="151"/>
      <c r="AA42" s="151"/>
      <c r="AB42" s="151"/>
      <c r="AC42" s="151"/>
      <c r="AD42" s="151"/>
      <c r="AE42" s="151"/>
      <c r="AF42" s="151"/>
      <c r="AG42" s="151" t="s">
        <v>165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250" t="s">
        <v>205</v>
      </c>
      <c r="D43" s="251"/>
      <c r="E43" s="251"/>
      <c r="F43" s="251"/>
      <c r="G43" s="251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167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0">
        <v>19</v>
      </c>
      <c r="B44" s="181" t="s">
        <v>221</v>
      </c>
      <c r="C44" s="190" t="s">
        <v>222</v>
      </c>
      <c r="D44" s="182" t="s">
        <v>182</v>
      </c>
      <c r="E44" s="183">
        <v>186.9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5.0000000000000001E-4</v>
      </c>
      <c r="O44" s="183">
        <f>ROUND(E44*N44,2)</f>
        <v>0.09</v>
      </c>
      <c r="P44" s="183">
        <v>0</v>
      </c>
      <c r="Q44" s="183">
        <f>ROUND(E44*P44,2)</f>
        <v>0</v>
      </c>
      <c r="R44" s="185" t="s">
        <v>192</v>
      </c>
      <c r="S44" s="185" t="s">
        <v>161</v>
      </c>
      <c r="T44" s="186" t="s">
        <v>162</v>
      </c>
      <c r="U44" s="162">
        <v>9.4E-2</v>
      </c>
      <c r="V44" s="162">
        <f>ROUND(E44*U44,2)</f>
        <v>17.57</v>
      </c>
      <c r="W44" s="162"/>
      <c r="X44" s="162" t="s">
        <v>163</v>
      </c>
      <c r="Y44" s="162" t="s">
        <v>164</v>
      </c>
      <c r="Z44" s="151"/>
      <c r="AA44" s="151"/>
      <c r="AB44" s="151"/>
      <c r="AC44" s="151"/>
      <c r="AD44" s="151"/>
      <c r="AE44" s="151"/>
      <c r="AF44" s="151"/>
      <c r="AG44" s="151" t="s">
        <v>165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0">
        <v>20</v>
      </c>
      <c r="B45" s="181" t="s">
        <v>223</v>
      </c>
      <c r="C45" s="190" t="s">
        <v>224</v>
      </c>
      <c r="D45" s="182" t="s">
        <v>159</v>
      </c>
      <c r="E45" s="183">
        <v>84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21</v>
      </c>
      <c r="M45" s="185">
        <f>G45*(1+L45/100)</f>
        <v>0</v>
      </c>
      <c r="N45" s="183">
        <v>2.16</v>
      </c>
      <c r="O45" s="183">
        <f>ROUND(E45*N45,2)</f>
        <v>181.44</v>
      </c>
      <c r="P45" s="183">
        <v>0</v>
      </c>
      <c r="Q45" s="183">
        <f>ROUND(E45*P45,2)</f>
        <v>0</v>
      </c>
      <c r="R45" s="185"/>
      <c r="S45" s="185" t="s">
        <v>225</v>
      </c>
      <c r="T45" s="186" t="s">
        <v>226</v>
      </c>
      <c r="U45" s="162">
        <v>1.085</v>
      </c>
      <c r="V45" s="162">
        <f>ROUND(E45*U45,2)</f>
        <v>91.14</v>
      </c>
      <c r="W45" s="162"/>
      <c r="X45" s="162" t="s">
        <v>163</v>
      </c>
      <c r="Y45" s="162" t="s">
        <v>164</v>
      </c>
      <c r="Z45" s="151"/>
      <c r="AA45" s="151"/>
      <c r="AB45" s="151"/>
      <c r="AC45" s="151"/>
      <c r="AD45" s="151"/>
      <c r="AE45" s="151"/>
      <c r="AF45" s="151"/>
      <c r="AG45" s="151" t="s">
        <v>165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0">
        <v>21</v>
      </c>
      <c r="B46" s="181" t="s">
        <v>227</v>
      </c>
      <c r="C46" s="190" t="s">
        <v>228</v>
      </c>
      <c r="D46" s="182" t="s">
        <v>159</v>
      </c>
      <c r="E46" s="183">
        <v>79.733999999999995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21</v>
      </c>
      <c r="M46" s="185">
        <f>G46*(1+L46/100)</f>
        <v>0</v>
      </c>
      <c r="N46" s="183">
        <v>2.3936999999999999</v>
      </c>
      <c r="O46" s="183">
        <f>ROUND(E46*N46,2)</f>
        <v>190.86</v>
      </c>
      <c r="P46" s="183">
        <v>0</v>
      </c>
      <c r="Q46" s="183">
        <f>ROUND(E46*P46,2)</f>
        <v>0</v>
      </c>
      <c r="R46" s="185"/>
      <c r="S46" s="185" t="s">
        <v>225</v>
      </c>
      <c r="T46" s="186" t="s">
        <v>162</v>
      </c>
      <c r="U46" s="162">
        <v>0.48</v>
      </c>
      <c r="V46" s="162">
        <f>ROUND(E46*U46,2)</f>
        <v>38.270000000000003</v>
      </c>
      <c r="W46" s="162"/>
      <c r="X46" s="162" t="s">
        <v>163</v>
      </c>
      <c r="Y46" s="162" t="s">
        <v>164</v>
      </c>
      <c r="Z46" s="151"/>
      <c r="AA46" s="151"/>
      <c r="AB46" s="151"/>
      <c r="AC46" s="151"/>
      <c r="AD46" s="151"/>
      <c r="AE46" s="151"/>
      <c r="AF46" s="151"/>
      <c r="AG46" s="151" t="s">
        <v>165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33.75" outlineLevel="1" x14ac:dyDescent="0.2">
      <c r="A47" s="180">
        <v>22</v>
      </c>
      <c r="B47" s="181" t="s">
        <v>229</v>
      </c>
      <c r="C47" s="190" t="s">
        <v>230</v>
      </c>
      <c r="D47" s="182" t="s">
        <v>196</v>
      </c>
      <c r="E47" s="183">
        <v>65.415000000000006</v>
      </c>
      <c r="F47" s="184"/>
      <c r="G47" s="185">
        <f>ROUND(E47*F47,2)</f>
        <v>0</v>
      </c>
      <c r="H47" s="184"/>
      <c r="I47" s="185">
        <f>ROUND(E47*H47,2)</f>
        <v>0</v>
      </c>
      <c r="J47" s="184"/>
      <c r="K47" s="185">
        <f>ROUND(E47*J47,2)</f>
        <v>0</v>
      </c>
      <c r="L47" s="185">
        <v>21</v>
      </c>
      <c r="M47" s="185">
        <f>G47*(1+L47/100)</f>
        <v>0</v>
      </c>
      <c r="N47" s="183">
        <v>5.0000000000000001E-4</v>
      </c>
      <c r="O47" s="183">
        <f>ROUND(E47*N47,2)</f>
        <v>0.03</v>
      </c>
      <c r="P47" s="183">
        <v>0</v>
      </c>
      <c r="Q47" s="183">
        <f>ROUND(E47*P47,2)</f>
        <v>0</v>
      </c>
      <c r="R47" s="185" t="s">
        <v>231</v>
      </c>
      <c r="S47" s="185" t="s">
        <v>161</v>
      </c>
      <c r="T47" s="186" t="s">
        <v>161</v>
      </c>
      <c r="U47" s="162">
        <v>0</v>
      </c>
      <c r="V47" s="162">
        <f>ROUND(E47*U47,2)</f>
        <v>0</v>
      </c>
      <c r="W47" s="162"/>
      <c r="X47" s="162" t="s">
        <v>232</v>
      </c>
      <c r="Y47" s="162" t="s">
        <v>164</v>
      </c>
      <c r="Z47" s="151"/>
      <c r="AA47" s="151"/>
      <c r="AB47" s="151"/>
      <c r="AC47" s="151"/>
      <c r="AD47" s="151"/>
      <c r="AE47" s="151"/>
      <c r="AF47" s="151"/>
      <c r="AG47" s="151" t="s">
        <v>233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5" t="s">
        <v>155</v>
      </c>
      <c r="B48" s="166" t="s">
        <v>79</v>
      </c>
      <c r="C48" s="188" t="s">
        <v>80</v>
      </c>
      <c r="D48" s="167"/>
      <c r="E48" s="168"/>
      <c r="F48" s="169"/>
      <c r="G48" s="169">
        <f>SUMIF(AG49:AG57,"&lt;&gt;NOR",G49:G57)</f>
        <v>0</v>
      </c>
      <c r="H48" s="169"/>
      <c r="I48" s="169">
        <f>SUM(I49:I57)</f>
        <v>0</v>
      </c>
      <c r="J48" s="169"/>
      <c r="K48" s="169">
        <f>SUM(K49:K57)</f>
        <v>0</v>
      </c>
      <c r="L48" s="169"/>
      <c r="M48" s="169">
        <f>SUM(M49:M57)</f>
        <v>0</v>
      </c>
      <c r="N48" s="168"/>
      <c r="O48" s="168">
        <f>SUM(O49:O57)</f>
        <v>72.38000000000001</v>
      </c>
      <c r="P48" s="168"/>
      <c r="Q48" s="168">
        <f>SUM(Q49:Q57)</f>
        <v>0</v>
      </c>
      <c r="R48" s="169"/>
      <c r="S48" s="169"/>
      <c r="T48" s="170"/>
      <c r="U48" s="164"/>
      <c r="V48" s="164">
        <f>SUM(V49:V57)</f>
        <v>383.70000000000005</v>
      </c>
      <c r="W48" s="164"/>
      <c r="X48" s="164"/>
      <c r="Y48" s="164"/>
      <c r="AG48" t="s">
        <v>156</v>
      </c>
    </row>
    <row r="49" spans="1:60" ht="22.5" outlineLevel="1" x14ac:dyDescent="0.2">
      <c r="A49" s="172">
        <v>23</v>
      </c>
      <c r="B49" s="173" t="s">
        <v>234</v>
      </c>
      <c r="C49" s="189" t="s">
        <v>235</v>
      </c>
      <c r="D49" s="174" t="s">
        <v>182</v>
      </c>
      <c r="E49" s="175">
        <v>96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0.54600000000000004</v>
      </c>
      <c r="O49" s="175">
        <f>ROUND(E49*N49,2)</f>
        <v>52.42</v>
      </c>
      <c r="P49" s="175">
        <v>0</v>
      </c>
      <c r="Q49" s="175">
        <f>ROUND(E49*P49,2)</f>
        <v>0</v>
      </c>
      <c r="R49" s="177" t="s">
        <v>204</v>
      </c>
      <c r="S49" s="177" t="s">
        <v>161</v>
      </c>
      <c r="T49" s="178" t="s">
        <v>162</v>
      </c>
      <c r="U49" s="162">
        <v>0.93400000000000005</v>
      </c>
      <c r="V49" s="162">
        <f>ROUND(E49*U49,2)</f>
        <v>89.66</v>
      </c>
      <c r="W49" s="162"/>
      <c r="X49" s="162" t="s">
        <v>163</v>
      </c>
      <c r="Y49" s="162" t="s">
        <v>164</v>
      </c>
      <c r="Z49" s="151"/>
      <c r="AA49" s="151"/>
      <c r="AB49" s="151"/>
      <c r="AC49" s="151"/>
      <c r="AD49" s="151"/>
      <c r="AE49" s="151"/>
      <c r="AF49" s="151"/>
      <c r="AG49" s="151" t="s">
        <v>165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50" t="s">
        <v>236</v>
      </c>
      <c r="D50" s="251"/>
      <c r="E50" s="251"/>
      <c r="F50" s="251"/>
      <c r="G50" s="251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167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72">
        <v>24</v>
      </c>
      <c r="B51" s="173" t="s">
        <v>237</v>
      </c>
      <c r="C51" s="189" t="s">
        <v>238</v>
      </c>
      <c r="D51" s="174" t="s">
        <v>182</v>
      </c>
      <c r="E51" s="175">
        <v>465.28449999999998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239</v>
      </c>
      <c r="S51" s="177" t="s">
        <v>161</v>
      </c>
      <c r="T51" s="178" t="s">
        <v>162</v>
      </c>
      <c r="U51" s="162">
        <v>0.376</v>
      </c>
      <c r="V51" s="162">
        <f>ROUND(E51*U51,2)</f>
        <v>174.95</v>
      </c>
      <c r="W51" s="162"/>
      <c r="X51" s="162" t="s">
        <v>163</v>
      </c>
      <c r="Y51" s="162" t="s">
        <v>164</v>
      </c>
      <c r="Z51" s="151"/>
      <c r="AA51" s="151"/>
      <c r="AB51" s="151"/>
      <c r="AC51" s="151"/>
      <c r="AD51" s="151"/>
      <c r="AE51" s="151"/>
      <c r="AF51" s="151"/>
      <c r="AG51" s="151" t="s">
        <v>165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50" t="s">
        <v>240</v>
      </c>
      <c r="D52" s="251"/>
      <c r="E52" s="251"/>
      <c r="F52" s="251"/>
      <c r="G52" s="251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167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80">
        <v>25</v>
      </c>
      <c r="B53" s="181" t="s">
        <v>241</v>
      </c>
      <c r="C53" s="190" t="s">
        <v>242</v>
      </c>
      <c r="D53" s="182" t="s">
        <v>182</v>
      </c>
      <c r="E53" s="183">
        <v>47.324249999999999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21</v>
      </c>
      <c r="M53" s="185">
        <f>G53*(1+L53/100)</f>
        <v>0</v>
      </c>
      <c r="N53" s="183">
        <v>1.2149999999999999E-2</v>
      </c>
      <c r="O53" s="183">
        <f>ROUND(E53*N53,2)</f>
        <v>0.56999999999999995</v>
      </c>
      <c r="P53" s="183">
        <v>0</v>
      </c>
      <c r="Q53" s="183">
        <f>ROUND(E53*P53,2)</f>
        <v>0</v>
      </c>
      <c r="R53" s="185" t="s">
        <v>204</v>
      </c>
      <c r="S53" s="185" t="s">
        <v>161</v>
      </c>
      <c r="T53" s="186" t="s">
        <v>162</v>
      </c>
      <c r="U53" s="162">
        <v>1.0109999999999999</v>
      </c>
      <c r="V53" s="162">
        <f>ROUND(E53*U53,2)</f>
        <v>47.84</v>
      </c>
      <c r="W53" s="162"/>
      <c r="X53" s="162" t="s">
        <v>163</v>
      </c>
      <c r="Y53" s="162" t="s">
        <v>164</v>
      </c>
      <c r="Z53" s="151"/>
      <c r="AA53" s="151"/>
      <c r="AB53" s="151"/>
      <c r="AC53" s="151"/>
      <c r="AD53" s="151"/>
      <c r="AE53" s="151"/>
      <c r="AF53" s="151"/>
      <c r="AG53" s="151" t="s">
        <v>165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80">
        <v>26</v>
      </c>
      <c r="B54" s="181" t="s">
        <v>243</v>
      </c>
      <c r="C54" s="190" t="s">
        <v>244</v>
      </c>
      <c r="D54" s="182" t="s">
        <v>245</v>
      </c>
      <c r="E54" s="183">
        <v>192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21</v>
      </c>
      <c r="M54" s="185">
        <f>G54*(1+L54/100)</f>
        <v>0</v>
      </c>
      <c r="N54" s="183">
        <v>2.3939999999999999E-2</v>
      </c>
      <c r="O54" s="183">
        <f>ROUND(E54*N54,2)</f>
        <v>4.5999999999999996</v>
      </c>
      <c r="P54" s="183">
        <v>0</v>
      </c>
      <c r="Q54" s="183">
        <f>ROUND(E54*P54,2)</f>
        <v>0</v>
      </c>
      <c r="R54" s="185"/>
      <c r="S54" s="185" t="s">
        <v>225</v>
      </c>
      <c r="T54" s="186" t="s">
        <v>162</v>
      </c>
      <c r="U54" s="162">
        <v>9.5600000000000004E-2</v>
      </c>
      <c r="V54" s="162">
        <f>ROUND(E54*U54,2)</f>
        <v>18.36</v>
      </c>
      <c r="W54" s="162"/>
      <c r="X54" s="162" t="s">
        <v>163</v>
      </c>
      <c r="Y54" s="162" t="s">
        <v>164</v>
      </c>
      <c r="Z54" s="151"/>
      <c r="AA54" s="151"/>
      <c r="AB54" s="151"/>
      <c r="AC54" s="151"/>
      <c r="AD54" s="151"/>
      <c r="AE54" s="151"/>
      <c r="AF54" s="151"/>
      <c r="AG54" s="151" t="s">
        <v>165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0">
        <v>27</v>
      </c>
      <c r="B55" s="181" t="s">
        <v>246</v>
      </c>
      <c r="C55" s="190" t="s">
        <v>247</v>
      </c>
      <c r="D55" s="182" t="s">
        <v>182</v>
      </c>
      <c r="E55" s="183">
        <v>53.42</v>
      </c>
      <c r="F55" s="184"/>
      <c r="G55" s="185">
        <f>ROUND(E55*F55,2)</f>
        <v>0</v>
      </c>
      <c r="H55" s="184"/>
      <c r="I55" s="185">
        <f>ROUND(E55*H55,2)</f>
        <v>0</v>
      </c>
      <c r="J55" s="184"/>
      <c r="K55" s="185">
        <f>ROUND(E55*J55,2)</f>
        <v>0</v>
      </c>
      <c r="L55" s="185">
        <v>21</v>
      </c>
      <c r="M55" s="185">
        <f>G55*(1+L55/100)</f>
        <v>0</v>
      </c>
      <c r="N55" s="183">
        <v>3.4410000000000003E-2</v>
      </c>
      <c r="O55" s="183">
        <f>ROUND(E55*N55,2)</f>
        <v>1.84</v>
      </c>
      <c r="P55" s="183">
        <v>0</v>
      </c>
      <c r="Q55" s="183">
        <f>ROUND(E55*P55,2)</f>
        <v>0</v>
      </c>
      <c r="R55" s="185"/>
      <c r="S55" s="185" t="s">
        <v>225</v>
      </c>
      <c r="T55" s="186" t="s">
        <v>248</v>
      </c>
      <c r="U55" s="162">
        <v>0.99</v>
      </c>
      <c r="V55" s="162">
        <f>ROUND(E55*U55,2)</f>
        <v>52.89</v>
      </c>
      <c r="W55" s="162"/>
      <c r="X55" s="162" t="s">
        <v>163</v>
      </c>
      <c r="Y55" s="162" t="s">
        <v>164</v>
      </c>
      <c r="Z55" s="151"/>
      <c r="AA55" s="151"/>
      <c r="AB55" s="151"/>
      <c r="AC55" s="151"/>
      <c r="AD55" s="151"/>
      <c r="AE55" s="151"/>
      <c r="AF55" s="151"/>
      <c r="AG55" s="151" t="s">
        <v>165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80">
        <v>28</v>
      </c>
      <c r="B56" s="181" t="s">
        <v>249</v>
      </c>
      <c r="C56" s="190" t="s">
        <v>250</v>
      </c>
      <c r="D56" s="182" t="s">
        <v>182</v>
      </c>
      <c r="E56" s="183">
        <v>601.17498000000001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21</v>
      </c>
      <c r="M56" s="185">
        <f>G56*(1+L56/100)</f>
        <v>0</v>
      </c>
      <c r="N56" s="183">
        <v>1.289E-2</v>
      </c>
      <c r="O56" s="183">
        <f>ROUND(E56*N56,2)</f>
        <v>7.75</v>
      </c>
      <c r="P56" s="183">
        <v>0</v>
      </c>
      <c r="Q56" s="183">
        <f>ROUND(E56*P56,2)</f>
        <v>0</v>
      </c>
      <c r="R56" s="185"/>
      <c r="S56" s="185" t="s">
        <v>225</v>
      </c>
      <c r="T56" s="186" t="s">
        <v>251</v>
      </c>
      <c r="U56" s="162">
        <v>0</v>
      </c>
      <c r="V56" s="162">
        <f>ROUND(E56*U56,2)</f>
        <v>0</v>
      </c>
      <c r="W56" s="162"/>
      <c r="X56" s="162" t="s">
        <v>232</v>
      </c>
      <c r="Y56" s="162" t="s">
        <v>164</v>
      </c>
      <c r="Z56" s="151"/>
      <c r="AA56" s="151"/>
      <c r="AB56" s="151"/>
      <c r="AC56" s="151"/>
      <c r="AD56" s="151"/>
      <c r="AE56" s="151"/>
      <c r="AF56" s="151"/>
      <c r="AG56" s="151" t="s">
        <v>233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80">
        <v>29</v>
      </c>
      <c r="B57" s="181" t="s">
        <v>252</v>
      </c>
      <c r="C57" s="190" t="s">
        <v>253</v>
      </c>
      <c r="D57" s="182" t="s">
        <v>182</v>
      </c>
      <c r="E57" s="183">
        <v>488.54872999999998</v>
      </c>
      <c r="F57" s="184"/>
      <c r="G57" s="185">
        <f>ROUND(E57*F57,2)</f>
        <v>0</v>
      </c>
      <c r="H57" s="184"/>
      <c r="I57" s="185">
        <f>ROUND(E57*H57,2)</f>
        <v>0</v>
      </c>
      <c r="J57" s="184"/>
      <c r="K57" s="185">
        <f>ROUND(E57*J57,2)</f>
        <v>0</v>
      </c>
      <c r="L57" s="185">
        <v>21</v>
      </c>
      <c r="M57" s="185">
        <f>G57*(1+L57/100)</f>
        <v>0</v>
      </c>
      <c r="N57" s="183">
        <v>1.064E-2</v>
      </c>
      <c r="O57" s="183">
        <f>ROUND(E57*N57,2)</f>
        <v>5.2</v>
      </c>
      <c r="P57" s="183">
        <v>0</v>
      </c>
      <c r="Q57" s="183">
        <f>ROUND(E57*P57,2)</f>
        <v>0</v>
      </c>
      <c r="R57" s="185" t="s">
        <v>231</v>
      </c>
      <c r="S57" s="185" t="s">
        <v>161</v>
      </c>
      <c r="T57" s="186" t="s">
        <v>251</v>
      </c>
      <c r="U57" s="162">
        <v>0</v>
      </c>
      <c r="V57" s="162">
        <f>ROUND(E57*U57,2)</f>
        <v>0</v>
      </c>
      <c r="W57" s="162"/>
      <c r="X57" s="162" t="s">
        <v>232</v>
      </c>
      <c r="Y57" s="162" t="s">
        <v>164</v>
      </c>
      <c r="Z57" s="151"/>
      <c r="AA57" s="151"/>
      <c r="AB57" s="151"/>
      <c r="AC57" s="151"/>
      <c r="AD57" s="151"/>
      <c r="AE57" s="151"/>
      <c r="AF57" s="151"/>
      <c r="AG57" s="151" t="s">
        <v>233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5" t="s">
        <v>155</v>
      </c>
      <c r="B58" s="166" t="s">
        <v>81</v>
      </c>
      <c r="C58" s="188" t="s">
        <v>82</v>
      </c>
      <c r="D58" s="167"/>
      <c r="E58" s="168"/>
      <c r="F58" s="169"/>
      <c r="G58" s="169">
        <f>SUMIF(AG59:AG64,"&lt;&gt;NOR",G59:G64)</f>
        <v>0</v>
      </c>
      <c r="H58" s="169"/>
      <c r="I58" s="169">
        <f>SUM(I59:I64)</f>
        <v>0</v>
      </c>
      <c r="J58" s="169"/>
      <c r="K58" s="169">
        <f>SUM(K59:K64)</f>
        <v>0</v>
      </c>
      <c r="L58" s="169"/>
      <c r="M58" s="169">
        <f>SUM(M59:M64)</f>
        <v>0</v>
      </c>
      <c r="N58" s="168"/>
      <c r="O58" s="168">
        <f>SUM(O59:O64)</f>
        <v>6.36</v>
      </c>
      <c r="P58" s="168"/>
      <c r="Q58" s="168">
        <f>SUM(Q59:Q64)</f>
        <v>0</v>
      </c>
      <c r="R58" s="169"/>
      <c r="S58" s="169"/>
      <c r="T58" s="170"/>
      <c r="U58" s="164"/>
      <c r="V58" s="164">
        <f>SUM(V59:V64)</f>
        <v>245.04999999999998</v>
      </c>
      <c r="W58" s="164"/>
      <c r="X58" s="164"/>
      <c r="Y58" s="164"/>
      <c r="AG58" t="s">
        <v>156</v>
      </c>
    </row>
    <row r="59" spans="1:60" outlineLevel="1" x14ac:dyDescent="0.2">
      <c r="A59" s="180">
        <v>30</v>
      </c>
      <c r="B59" s="181" t="s">
        <v>254</v>
      </c>
      <c r="C59" s="190" t="s">
        <v>255</v>
      </c>
      <c r="D59" s="182" t="s">
        <v>182</v>
      </c>
      <c r="E59" s="183">
        <v>28.8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3">
        <v>7.8200000000000006E-3</v>
      </c>
      <c r="O59" s="183">
        <f>ROUND(E59*N59,2)</f>
        <v>0.23</v>
      </c>
      <c r="P59" s="183">
        <v>0</v>
      </c>
      <c r="Q59" s="183">
        <f>ROUND(E59*P59,2)</f>
        <v>0</v>
      </c>
      <c r="R59" s="185" t="s">
        <v>204</v>
      </c>
      <c r="S59" s="185" t="s">
        <v>161</v>
      </c>
      <c r="T59" s="186" t="s">
        <v>162</v>
      </c>
      <c r="U59" s="162">
        <v>0.79</v>
      </c>
      <c r="V59" s="162">
        <f>ROUND(E59*U59,2)</f>
        <v>22.75</v>
      </c>
      <c r="W59" s="162"/>
      <c r="X59" s="162" t="s">
        <v>163</v>
      </c>
      <c r="Y59" s="162" t="s">
        <v>164</v>
      </c>
      <c r="Z59" s="151"/>
      <c r="AA59" s="151"/>
      <c r="AB59" s="151"/>
      <c r="AC59" s="151"/>
      <c r="AD59" s="151"/>
      <c r="AE59" s="151"/>
      <c r="AF59" s="151"/>
      <c r="AG59" s="151" t="s">
        <v>165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0">
        <v>31</v>
      </c>
      <c r="B60" s="181" t="s">
        <v>256</v>
      </c>
      <c r="C60" s="190" t="s">
        <v>257</v>
      </c>
      <c r="D60" s="182" t="s">
        <v>182</v>
      </c>
      <c r="E60" s="183">
        <v>28.8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3">
        <v>0</v>
      </c>
      <c r="O60" s="183">
        <f>ROUND(E60*N60,2)</f>
        <v>0</v>
      </c>
      <c r="P60" s="183">
        <v>0</v>
      </c>
      <c r="Q60" s="183">
        <f>ROUND(E60*P60,2)</f>
        <v>0</v>
      </c>
      <c r="R60" s="185" t="s">
        <v>204</v>
      </c>
      <c r="S60" s="185" t="s">
        <v>161</v>
      </c>
      <c r="T60" s="186" t="s">
        <v>162</v>
      </c>
      <c r="U60" s="162">
        <v>0.24</v>
      </c>
      <c r="V60" s="162">
        <f>ROUND(E60*U60,2)</f>
        <v>6.91</v>
      </c>
      <c r="W60" s="162"/>
      <c r="X60" s="162" t="s">
        <v>163</v>
      </c>
      <c r="Y60" s="162" t="s">
        <v>164</v>
      </c>
      <c r="Z60" s="151"/>
      <c r="AA60" s="151"/>
      <c r="AB60" s="151"/>
      <c r="AC60" s="151"/>
      <c r="AD60" s="151"/>
      <c r="AE60" s="151"/>
      <c r="AF60" s="151"/>
      <c r="AG60" s="151" t="s">
        <v>165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2">
        <v>32</v>
      </c>
      <c r="B61" s="173" t="s">
        <v>258</v>
      </c>
      <c r="C61" s="189" t="s">
        <v>259</v>
      </c>
      <c r="D61" s="174" t="s">
        <v>182</v>
      </c>
      <c r="E61" s="175">
        <v>572.54759999999999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 t="s">
        <v>239</v>
      </c>
      <c r="S61" s="177" t="s">
        <v>161</v>
      </c>
      <c r="T61" s="178" t="s">
        <v>162</v>
      </c>
      <c r="U61" s="162">
        <v>0.36799999999999999</v>
      </c>
      <c r="V61" s="162">
        <f>ROUND(E61*U61,2)</f>
        <v>210.7</v>
      </c>
      <c r="W61" s="162"/>
      <c r="X61" s="162" t="s">
        <v>163</v>
      </c>
      <c r="Y61" s="162" t="s">
        <v>164</v>
      </c>
      <c r="Z61" s="151"/>
      <c r="AA61" s="151"/>
      <c r="AB61" s="151"/>
      <c r="AC61" s="151"/>
      <c r="AD61" s="151"/>
      <c r="AE61" s="151"/>
      <c r="AF61" s="151"/>
      <c r="AG61" s="151" t="s">
        <v>165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50" t="s">
        <v>240</v>
      </c>
      <c r="D62" s="251"/>
      <c r="E62" s="251"/>
      <c r="F62" s="251"/>
      <c r="G62" s="251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167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2">
        <v>33</v>
      </c>
      <c r="B63" s="173" t="s">
        <v>260</v>
      </c>
      <c r="C63" s="189" t="s">
        <v>261</v>
      </c>
      <c r="D63" s="174" t="s">
        <v>159</v>
      </c>
      <c r="E63" s="175">
        <v>3.6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1.7034</v>
      </c>
      <c r="O63" s="175">
        <f>ROUND(E63*N63,2)</f>
        <v>6.13</v>
      </c>
      <c r="P63" s="175">
        <v>0</v>
      </c>
      <c r="Q63" s="175">
        <f>ROUND(E63*P63,2)</f>
        <v>0</v>
      </c>
      <c r="R63" s="177" t="s">
        <v>262</v>
      </c>
      <c r="S63" s="177" t="s">
        <v>161</v>
      </c>
      <c r="T63" s="178" t="s">
        <v>162</v>
      </c>
      <c r="U63" s="162">
        <v>1.3029999999999999</v>
      </c>
      <c r="V63" s="162">
        <f>ROUND(E63*U63,2)</f>
        <v>4.6900000000000004</v>
      </c>
      <c r="W63" s="162"/>
      <c r="X63" s="162" t="s">
        <v>163</v>
      </c>
      <c r="Y63" s="162" t="s">
        <v>164</v>
      </c>
      <c r="Z63" s="151"/>
      <c r="AA63" s="151"/>
      <c r="AB63" s="151"/>
      <c r="AC63" s="151"/>
      <c r="AD63" s="151"/>
      <c r="AE63" s="151"/>
      <c r="AF63" s="151"/>
      <c r="AG63" s="151" t="s">
        <v>165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250" t="s">
        <v>263</v>
      </c>
      <c r="D64" s="251"/>
      <c r="E64" s="251"/>
      <c r="F64" s="251"/>
      <c r="G64" s="251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167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5" t="s">
        <v>155</v>
      </c>
      <c r="B65" s="166" t="s">
        <v>83</v>
      </c>
      <c r="C65" s="188" t="s">
        <v>84</v>
      </c>
      <c r="D65" s="167"/>
      <c r="E65" s="168"/>
      <c r="F65" s="169"/>
      <c r="G65" s="169">
        <f>SUMIF(AG66:AG74,"&lt;&gt;NOR",G66:G74)</f>
        <v>0</v>
      </c>
      <c r="H65" s="169"/>
      <c r="I65" s="169">
        <f>SUM(I66:I74)</f>
        <v>0</v>
      </c>
      <c r="J65" s="169"/>
      <c r="K65" s="169">
        <f>SUM(K66:K74)</f>
        <v>0</v>
      </c>
      <c r="L65" s="169"/>
      <c r="M65" s="169">
        <f>SUM(M66:M74)</f>
        <v>0</v>
      </c>
      <c r="N65" s="168"/>
      <c r="O65" s="168">
        <f>SUM(O66:O74)</f>
        <v>61.129999999999995</v>
      </c>
      <c r="P65" s="168"/>
      <c r="Q65" s="168">
        <f>SUM(Q66:Q74)</f>
        <v>0</v>
      </c>
      <c r="R65" s="169"/>
      <c r="S65" s="169"/>
      <c r="T65" s="170"/>
      <c r="U65" s="164"/>
      <c r="V65" s="164">
        <f>SUM(V66:V74)</f>
        <v>44.24</v>
      </c>
      <c r="W65" s="164"/>
      <c r="X65" s="164"/>
      <c r="Y65" s="164"/>
      <c r="AG65" t="s">
        <v>156</v>
      </c>
    </row>
    <row r="66" spans="1:60" ht="22.5" outlineLevel="1" x14ac:dyDescent="0.2">
      <c r="A66" s="180">
        <v>34</v>
      </c>
      <c r="B66" s="181" t="s">
        <v>264</v>
      </c>
      <c r="C66" s="190" t="s">
        <v>265</v>
      </c>
      <c r="D66" s="182" t="s">
        <v>182</v>
      </c>
      <c r="E66" s="183">
        <v>58</v>
      </c>
      <c r="F66" s="184"/>
      <c r="G66" s="185">
        <f>ROUND(E66*F66,2)</f>
        <v>0</v>
      </c>
      <c r="H66" s="184"/>
      <c r="I66" s="185">
        <f>ROUND(E66*H66,2)</f>
        <v>0</v>
      </c>
      <c r="J66" s="184"/>
      <c r="K66" s="185">
        <f>ROUND(E66*J66,2)</f>
        <v>0</v>
      </c>
      <c r="L66" s="185">
        <v>21</v>
      </c>
      <c r="M66" s="185">
        <f>G66*(1+L66/100)</f>
        <v>0</v>
      </c>
      <c r="N66" s="183">
        <v>0.378</v>
      </c>
      <c r="O66" s="183">
        <f>ROUND(E66*N66,2)</f>
        <v>21.92</v>
      </c>
      <c r="P66" s="183">
        <v>0</v>
      </c>
      <c r="Q66" s="183">
        <f>ROUND(E66*P66,2)</f>
        <v>0</v>
      </c>
      <c r="R66" s="185" t="s">
        <v>266</v>
      </c>
      <c r="S66" s="185" t="s">
        <v>161</v>
      </c>
      <c r="T66" s="186" t="s">
        <v>162</v>
      </c>
      <c r="U66" s="162">
        <v>2.5999999999999999E-2</v>
      </c>
      <c r="V66" s="162">
        <f>ROUND(E66*U66,2)</f>
        <v>1.51</v>
      </c>
      <c r="W66" s="162"/>
      <c r="X66" s="162" t="s">
        <v>163</v>
      </c>
      <c r="Y66" s="162" t="s">
        <v>164</v>
      </c>
      <c r="Z66" s="151"/>
      <c r="AA66" s="151"/>
      <c r="AB66" s="151"/>
      <c r="AC66" s="151"/>
      <c r="AD66" s="151"/>
      <c r="AE66" s="151"/>
      <c r="AF66" s="151"/>
      <c r="AG66" s="151" t="s">
        <v>165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35</v>
      </c>
      <c r="B67" s="173" t="s">
        <v>267</v>
      </c>
      <c r="C67" s="189" t="s">
        <v>268</v>
      </c>
      <c r="D67" s="174" t="s">
        <v>182</v>
      </c>
      <c r="E67" s="175">
        <v>54.6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0.13750000000000001</v>
      </c>
      <c r="O67" s="175">
        <f>ROUND(E67*N67,2)</f>
        <v>7.51</v>
      </c>
      <c r="P67" s="175">
        <v>0</v>
      </c>
      <c r="Q67" s="175">
        <f>ROUND(E67*P67,2)</f>
        <v>0</v>
      </c>
      <c r="R67" s="177" t="s">
        <v>266</v>
      </c>
      <c r="S67" s="177" t="s">
        <v>161</v>
      </c>
      <c r="T67" s="178" t="s">
        <v>162</v>
      </c>
      <c r="U67" s="162">
        <v>4.9000000000000002E-2</v>
      </c>
      <c r="V67" s="162">
        <f>ROUND(E67*U67,2)</f>
        <v>2.68</v>
      </c>
      <c r="W67" s="162"/>
      <c r="X67" s="162" t="s">
        <v>163</v>
      </c>
      <c r="Y67" s="162" t="s">
        <v>164</v>
      </c>
      <c r="Z67" s="151"/>
      <c r="AA67" s="151"/>
      <c r="AB67" s="151"/>
      <c r="AC67" s="151"/>
      <c r="AD67" s="151"/>
      <c r="AE67" s="151"/>
      <c r="AF67" s="151"/>
      <c r="AG67" s="151" t="s">
        <v>165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">
      <c r="A68" s="158"/>
      <c r="B68" s="159"/>
      <c r="C68" s="250" t="s">
        <v>269</v>
      </c>
      <c r="D68" s="251"/>
      <c r="E68" s="251"/>
      <c r="F68" s="251"/>
      <c r="G68" s="251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167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0">
        <v>36</v>
      </c>
      <c r="B69" s="181" t="s">
        <v>270</v>
      </c>
      <c r="C69" s="190" t="s">
        <v>271</v>
      </c>
      <c r="D69" s="182" t="s">
        <v>182</v>
      </c>
      <c r="E69" s="183">
        <v>54.6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21</v>
      </c>
      <c r="M69" s="185">
        <f>G69*(1+L69/100)</f>
        <v>0</v>
      </c>
      <c r="N69" s="183">
        <v>0.12966</v>
      </c>
      <c r="O69" s="183">
        <f>ROUND(E69*N69,2)</f>
        <v>7.08</v>
      </c>
      <c r="P69" s="183">
        <v>0</v>
      </c>
      <c r="Q69" s="183">
        <f>ROUND(E69*P69,2)</f>
        <v>0</v>
      </c>
      <c r="R69" s="185" t="s">
        <v>266</v>
      </c>
      <c r="S69" s="185" t="s">
        <v>161</v>
      </c>
      <c r="T69" s="186" t="s">
        <v>162</v>
      </c>
      <c r="U69" s="162">
        <v>7.1999999999999995E-2</v>
      </c>
      <c r="V69" s="162">
        <f>ROUND(E69*U69,2)</f>
        <v>3.93</v>
      </c>
      <c r="W69" s="162"/>
      <c r="X69" s="162" t="s">
        <v>163</v>
      </c>
      <c r="Y69" s="162" t="s">
        <v>164</v>
      </c>
      <c r="Z69" s="151"/>
      <c r="AA69" s="151"/>
      <c r="AB69" s="151"/>
      <c r="AC69" s="151"/>
      <c r="AD69" s="151"/>
      <c r="AE69" s="151"/>
      <c r="AF69" s="151"/>
      <c r="AG69" s="151" t="s">
        <v>165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2">
        <v>37</v>
      </c>
      <c r="B70" s="173" t="s">
        <v>272</v>
      </c>
      <c r="C70" s="189" t="s">
        <v>273</v>
      </c>
      <c r="D70" s="174" t="s">
        <v>182</v>
      </c>
      <c r="E70" s="175">
        <v>58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0.18107999999999999</v>
      </c>
      <c r="O70" s="175">
        <f>ROUND(E70*N70,2)</f>
        <v>10.5</v>
      </c>
      <c r="P70" s="175">
        <v>0</v>
      </c>
      <c r="Q70" s="175">
        <f>ROUND(E70*P70,2)</f>
        <v>0</v>
      </c>
      <c r="R70" s="177" t="s">
        <v>266</v>
      </c>
      <c r="S70" s="177" t="s">
        <v>161</v>
      </c>
      <c r="T70" s="178" t="s">
        <v>162</v>
      </c>
      <c r="U70" s="162">
        <v>0.375</v>
      </c>
      <c r="V70" s="162">
        <f>ROUND(E70*U70,2)</f>
        <v>21.75</v>
      </c>
      <c r="W70" s="162"/>
      <c r="X70" s="162" t="s">
        <v>163</v>
      </c>
      <c r="Y70" s="162" t="s">
        <v>164</v>
      </c>
      <c r="Z70" s="151"/>
      <c r="AA70" s="151"/>
      <c r="AB70" s="151"/>
      <c r="AC70" s="151"/>
      <c r="AD70" s="151"/>
      <c r="AE70" s="151"/>
      <c r="AF70" s="151"/>
      <c r="AG70" s="151" t="s">
        <v>165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2" x14ac:dyDescent="0.2">
      <c r="A71" s="158"/>
      <c r="B71" s="159"/>
      <c r="C71" s="250" t="s">
        <v>274</v>
      </c>
      <c r="D71" s="251"/>
      <c r="E71" s="251"/>
      <c r="F71" s="251"/>
      <c r="G71" s="251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167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79" t="str">
        <f>C71</f>
        <v>komunikací pro pěší do velikosti dlaždic 0,25 m2 s provedením lože do tl. 30 mm, s vyplněním spár a se smetením přebytečného materiálu na vzdálenost do 3 m</v>
      </c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80">
        <v>38</v>
      </c>
      <c r="B72" s="181" t="s">
        <v>275</v>
      </c>
      <c r="C72" s="190" t="s">
        <v>276</v>
      </c>
      <c r="D72" s="182" t="s">
        <v>196</v>
      </c>
      <c r="E72" s="183">
        <v>26</v>
      </c>
      <c r="F72" s="184"/>
      <c r="G72" s="185">
        <f>ROUND(E72*F72,2)</f>
        <v>0</v>
      </c>
      <c r="H72" s="184"/>
      <c r="I72" s="185">
        <f>ROUND(E72*H72,2)</f>
        <v>0</v>
      </c>
      <c r="J72" s="184"/>
      <c r="K72" s="185">
        <f>ROUND(E72*J72,2)</f>
        <v>0</v>
      </c>
      <c r="L72" s="185">
        <v>21</v>
      </c>
      <c r="M72" s="185">
        <f>G72*(1+L72/100)</f>
        <v>0</v>
      </c>
      <c r="N72" s="183">
        <v>0.11260000000000001</v>
      </c>
      <c r="O72" s="183">
        <f>ROUND(E72*N72,2)</f>
        <v>2.93</v>
      </c>
      <c r="P72" s="183">
        <v>0</v>
      </c>
      <c r="Q72" s="183">
        <f>ROUND(E72*P72,2)</f>
        <v>0</v>
      </c>
      <c r="R72" s="185" t="s">
        <v>266</v>
      </c>
      <c r="S72" s="185" t="s">
        <v>161</v>
      </c>
      <c r="T72" s="186" t="s">
        <v>162</v>
      </c>
      <c r="U72" s="162">
        <v>0.55249999999999999</v>
      </c>
      <c r="V72" s="162">
        <f>ROUND(E72*U72,2)</f>
        <v>14.37</v>
      </c>
      <c r="W72" s="162"/>
      <c r="X72" s="162" t="s">
        <v>163</v>
      </c>
      <c r="Y72" s="162" t="s">
        <v>164</v>
      </c>
      <c r="Z72" s="151"/>
      <c r="AA72" s="151"/>
      <c r="AB72" s="151"/>
      <c r="AC72" s="151"/>
      <c r="AD72" s="151"/>
      <c r="AE72" s="151"/>
      <c r="AF72" s="151"/>
      <c r="AG72" s="151" t="s">
        <v>165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33.75" outlineLevel="1" x14ac:dyDescent="0.2">
      <c r="A73" s="180">
        <v>39</v>
      </c>
      <c r="B73" s="181" t="s">
        <v>277</v>
      </c>
      <c r="C73" s="190" t="s">
        <v>278</v>
      </c>
      <c r="D73" s="182" t="s">
        <v>245</v>
      </c>
      <c r="E73" s="183">
        <v>26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21</v>
      </c>
      <c r="M73" s="185">
        <f>G73*(1+L73/100)</f>
        <v>0</v>
      </c>
      <c r="N73" s="183">
        <v>1.5800000000000002E-2</v>
      </c>
      <c r="O73" s="183">
        <f>ROUND(E73*N73,2)</f>
        <v>0.41</v>
      </c>
      <c r="P73" s="183">
        <v>0</v>
      </c>
      <c r="Q73" s="183">
        <f>ROUND(E73*P73,2)</f>
        <v>0</v>
      </c>
      <c r="R73" s="185" t="s">
        <v>231</v>
      </c>
      <c r="S73" s="185" t="s">
        <v>161</v>
      </c>
      <c r="T73" s="186" t="s">
        <v>162</v>
      </c>
      <c r="U73" s="162">
        <v>0</v>
      </c>
      <c r="V73" s="162">
        <f>ROUND(E73*U73,2)</f>
        <v>0</v>
      </c>
      <c r="W73" s="162"/>
      <c r="X73" s="162" t="s">
        <v>232</v>
      </c>
      <c r="Y73" s="162" t="s">
        <v>164</v>
      </c>
      <c r="Z73" s="151"/>
      <c r="AA73" s="151"/>
      <c r="AB73" s="151"/>
      <c r="AC73" s="151"/>
      <c r="AD73" s="151"/>
      <c r="AE73" s="151"/>
      <c r="AF73" s="151"/>
      <c r="AG73" s="151" t="s">
        <v>233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0">
        <v>40</v>
      </c>
      <c r="B74" s="181" t="s">
        <v>279</v>
      </c>
      <c r="C74" s="190" t="s">
        <v>280</v>
      </c>
      <c r="D74" s="182" t="s">
        <v>245</v>
      </c>
      <c r="E74" s="183">
        <v>276.36363999999998</v>
      </c>
      <c r="F74" s="184"/>
      <c r="G74" s="185">
        <f>ROUND(E74*F74,2)</f>
        <v>0</v>
      </c>
      <c r="H74" s="184"/>
      <c r="I74" s="185">
        <f>ROUND(E74*H74,2)</f>
        <v>0</v>
      </c>
      <c r="J74" s="184"/>
      <c r="K74" s="185">
        <f>ROUND(E74*J74,2)</f>
        <v>0</v>
      </c>
      <c r="L74" s="185">
        <v>21</v>
      </c>
      <c r="M74" s="185">
        <f>G74*(1+L74/100)</f>
        <v>0</v>
      </c>
      <c r="N74" s="183">
        <v>3.9E-2</v>
      </c>
      <c r="O74" s="183">
        <f>ROUND(E74*N74,2)</f>
        <v>10.78</v>
      </c>
      <c r="P74" s="183">
        <v>0</v>
      </c>
      <c r="Q74" s="183">
        <f>ROUND(E74*P74,2)</f>
        <v>0</v>
      </c>
      <c r="R74" s="185" t="s">
        <v>231</v>
      </c>
      <c r="S74" s="185" t="s">
        <v>161</v>
      </c>
      <c r="T74" s="186" t="s">
        <v>251</v>
      </c>
      <c r="U74" s="162">
        <v>0</v>
      </c>
      <c r="V74" s="162">
        <f>ROUND(E74*U74,2)</f>
        <v>0</v>
      </c>
      <c r="W74" s="162"/>
      <c r="X74" s="162" t="s">
        <v>232</v>
      </c>
      <c r="Y74" s="162" t="s">
        <v>164</v>
      </c>
      <c r="Z74" s="151"/>
      <c r="AA74" s="151"/>
      <c r="AB74" s="151"/>
      <c r="AC74" s="151"/>
      <c r="AD74" s="151"/>
      <c r="AE74" s="151"/>
      <c r="AF74" s="151"/>
      <c r="AG74" s="151" t="s">
        <v>233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65" t="s">
        <v>155</v>
      </c>
      <c r="B75" s="166" t="s">
        <v>85</v>
      </c>
      <c r="C75" s="188" t="s">
        <v>86</v>
      </c>
      <c r="D75" s="167"/>
      <c r="E75" s="168"/>
      <c r="F75" s="169"/>
      <c r="G75" s="169">
        <f>SUMIF(AG76:AG82,"&lt;&gt;NOR",G76:G82)</f>
        <v>0</v>
      </c>
      <c r="H75" s="169"/>
      <c r="I75" s="169">
        <f>SUM(I76:I82)</f>
        <v>0</v>
      </c>
      <c r="J75" s="169"/>
      <c r="K75" s="169">
        <f>SUM(K76:K82)</f>
        <v>0</v>
      </c>
      <c r="L75" s="169"/>
      <c r="M75" s="169">
        <f>SUM(M76:M82)</f>
        <v>0</v>
      </c>
      <c r="N75" s="168"/>
      <c r="O75" s="168">
        <f>SUM(O76:O82)</f>
        <v>4.84</v>
      </c>
      <c r="P75" s="168"/>
      <c r="Q75" s="168">
        <f>SUM(Q76:Q82)</f>
        <v>0</v>
      </c>
      <c r="R75" s="169"/>
      <c r="S75" s="169"/>
      <c r="T75" s="170"/>
      <c r="U75" s="164"/>
      <c r="V75" s="164">
        <f>SUM(V76:V82)</f>
        <v>88.050000000000011</v>
      </c>
      <c r="W75" s="164"/>
      <c r="X75" s="164"/>
      <c r="Y75" s="164"/>
      <c r="AG75" t="s">
        <v>156</v>
      </c>
    </row>
    <row r="76" spans="1:60" outlineLevel="1" x14ac:dyDescent="0.2">
      <c r="A76" s="172">
        <v>41</v>
      </c>
      <c r="B76" s="173" t="s">
        <v>281</v>
      </c>
      <c r="C76" s="189" t="s">
        <v>282</v>
      </c>
      <c r="D76" s="174" t="s">
        <v>182</v>
      </c>
      <c r="E76" s="175">
        <v>81.599999999999994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3.6999999999999999E-4</v>
      </c>
      <c r="O76" s="175">
        <f>ROUND(E76*N76,2)</f>
        <v>0.03</v>
      </c>
      <c r="P76" s="175">
        <v>0</v>
      </c>
      <c r="Q76" s="175">
        <f>ROUND(E76*P76,2)</f>
        <v>0</v>
      </c>
      <c r="R76" s="177" t="s">
        <v>204</v>
      </c>
      <c r="S76" s="177" t="s">
        <v>161</v>
      </c>
      <c r="T76" s="178" t="s">
        <v>162</v>
      </c>
      <c r="U76" s="162">
        <v>7.0000000000000007E-2</v>
      </c>
      <c r="V76" s="162">
        <f>ROUND(E76*U76,2)</f>
        <v>5.71</v>
      </c>
      <c r="W76" s="162"/>
      <c r="X76" s="162" t="s">
        <v>163</v>
      </c>
      <c r="Y76" s="162" t="s">
        <v>164</v>
      </c>
      <c r="Z76" s="151"/>
      <c r="AA76" s="151"/>
      <c r="AB76" s="151"/>
      <c r="AC76" s="151"/>
      <c r="AD76" s="151"/>
      <c r="AE76" s="151"/>
      <c r="AF76" s="151"/>
      <c r="AG76" s="151" t="s">
        <v>165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2" x14ac:dyDescent="0.2">
      <c r="A77" s="158"/>
      <c r="B77" s="159"/>
      <c r="C77" s="250" t="s">
        <v>283</v>
      </c>
      <c r="D77" s="251"/>
      <c r="E77" s="251"/>
      <c r="F77" s="251"/>
      <c r="G77" s="251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167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2">
        <v>42</v>
      </c>
      <c r="B78" s="173" t="s">
        <v>284</v>
      </c>
      <c r="C78" s="189" t="s">
        <v>285</v>
      </c>
      <c r="D78" s="174" t="s">
        <v>182</v>
      </c>
      <c r="E78" s="175">
        <v>81.599999999999994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4.5580000000000002E-2</v>
      </c>
      <c r="O78" s="175">
        <f>ROUND(E78*N78,2)</f>
        <v>3.72</v>
      </c>
      <c r="P78" s="175">
        <v>0</v>
      </c>
      <c r="Q78" s="175">
        <f>ROUND(E78*P78,2)</f>
        <v>0</v>
      </c>
      <c r="R78" s="177" t="s">
        <v>204</v>
      </c>
      <c r="S78" s="177" t="s">
        <v>161</v>
      </c>
      <c r="T78" s="178" t="s">
        <v>162</v>
      </c>
      <c r="U78" s="162">
        <v>0.32200000000000001</v>
      </c>
      <c r="V78" s="162">
        <f>ROUND(E78*U78,2)</f>
        <v>26.28</v>
      </c>
      <c r="W78" s="162"/>
      <c r="X78" s="162" t="s">
        <v>163</v>
      </c>
      <c r="Y78" s="162" t="s">
        <v>164</v>
      </c>
      <c r="Z78" s="151"/>
      <c r="AA78" s="151"/>
      <c r="AB78" s="151"/>
      <c r="AC78" s="151"/>
      <c r="AD78" s="151"/>
      <c r="AE78" s="151"/>
      <c r="AF78" s="151"/>
      <c r="AG78" s="151" t="s">
        <v>165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">
      <c r="A79" s="158"/>
      <c r="B79" s="159"/>
      <c r="C79" s="250" t="s">
        <v>286</v>
      </c>
      <c r="D79" s="251"/>
      <c r="E79" s="251"/>
      <c r="F79" s="251"/>
      <c r="G79" s="251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167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33.75" outlineLevel="1" x14ac:dyDescent="0.2">
      <c r="A80" s="172">
        <v>43</v>
      </c>
      <c r="B80" s="173" t="s">
        <v>287</v>
      </c>
      <c r="C80" s="189" t="s">
        <v>288</v>
      </c>
      <c r="D80" s="174" t="s">
        <v>182</v>
      </c>
      <c r="E80" s="175">
        <v>81.599999999999994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8.5100000000000002E-3</v>
      </c>
      <c r="O80" s="175">
        <f>ROUND(E80*N80,2)</f>
        <v>0.69</v>
      </c>
      <c r="P80" s="175">
        <v>0</v>
      </c>
      <c r="Q80" s="175">
        <f>ROUND(E80*P80,2)</f>
        <v>0</v>
      </c>
      <c r="R80" s="177" t="s">
        <v>204</v>
      </c>
      <c r="S80" s="177" t="s">
        <v>161</v>
      </c>
      <c r="T80" s="178" t="s">
        <v>162</v>
      </c>
      <c r="U80" s="162">
        <v>0.32500000000000001</v>
      </c>
      <c r="V80" s="162">
        <f>ROUND(E80*U80,2)</f>
        <v>26.52</v>
      </c>
      <c r="W80" s="162"/>
      <c r="X80" s="162" t="s">
        <v>163</v>
      </c>
      <c r="Y80" s="162" t="s">
        <v>164</v>
      </c>
      <c r="Z80" s="151"/>
      <c r="AA80" s="151"/>
      <c r="AB80" s="151"/>
      <c r="AC80" s="151"/>
      <c r="AD80" s="151"/>
      <c r="AE80" s="151"/>
      <c r="AF80" s="151"/>
      <c r="AG80" s="151" t="s">
        <v>165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250" t="s">
        <v>289</v>
      </c>
      <c r="D81" s="251"/>
      <c r="E81" s="251"/>
      <c r="F81" s="251"/>
      <c r="G81" s="251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167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80">
        <v>44</v>
      </c>
      <c r="B82" s="181" t="s">
        <v>290</v>
      </c>
      <c r="C82" s="190" t="s">
        <v>291</v>
      </c>
      <c r="D82" s="182" t="s">
        <v>182</v>
      </c>
      <c r="E82" s="183">
        <v>81.599999999999994</v>
      </c>
      <c r="F82" s="184"/>
      <c r="G82" s="185">
        <f>ROUND(E82*F82,2)</f>
        <v>0</v>
      </c>
      <c r="H82" s="184"/>
      <c r="I82" s="185">
        <f>ROUND(E82*H82,2)</f>
        <v>0</v>
      </c>
      <c r="J82" s="184"/>
      <c r="K82" s="185">
        <f>ROUND(E82*J82,2)</f>
        <v>0</v>
      </c>
      <c r="L82" s="185">
        <v>21</v>
      </c>
      <c r="M82" s="185">
        <f>G82*(1+L82/100)</f>
        <v>0</v>
      </c>
      <c r="N82" s="183">
        <v>4.9100000000000003E-3</v>
      </c>
      <c r="O82" s="183">
        <f>ROUND(E82*N82,2)</f>
        <v>0.4</v>
      </c>
      <c r="P82" s="183">
        <v>0</v>
      </c>
      <c r="Q82" s="183">
        <f>ROUND(E82*P82,2)</f>
        <v>0</v>
      </c>
      <c r="R82" s="185" t="s">
        <v>204</v>
      </c>
      <c r="S82" s="185" t="s">
        <v>161</v>
      </c>
      <c r="T82" s="186" t="s">
        <v>162</v>
      </c>
      <c r="U82" s="162">
        <v>0.36199999999999999</v>
      </c>
      <c r="V82" s="162">
        <f>ROUND(E82*U82,2)</f>
        <v>29.54</v>
      </c>
      <c r="W82" s="162"/>
      <c r="X82" s="162" t="s">
        <v>163</v>
      </c>
      <c r="Y82" s="162" t="s">
        <v>164</v>
      </c>
      <c r="Z82" s="151"/>
      <c r="AA82" s="151"/>
      <c r="AB82" s="151"/>
      <c r="AC82" s="151"/>
      <c r="AD82" s="151"/>
      <c r="AE82" s="151"/>
      <c r="AF82" s="151"/>
      <c r="AG82" s="151" t="s">
        <v>165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x14ac:dyDescent="0.2">
      <c r="A83" s="165" t="s">
        <v>155</v>
      </c>
      <c r="B83" s="166" t="s">
        <v>87</v>
      </c>
      <c r="C83" s="188" t="s">
        <v>88</v>
      </c>
      <c r="D83" s="167"/>
      <c r="E83" s="168"/>
      <c r="F83" s="169"/>
      <c r="G83" s="169">
        <f>SUMIF(AG84:AG87,"&lt;&gt;NOR",G84:G87)</f>
        <v>0</v>
      </c>
      <c r="H83" s="169"/>
      <c r="I83" s="169">
        <f>SUM(I84:I87)</f>
        <v>0</v>
      </c>
      <c r="J83" s="169"/>
      <c r="K83" s="169">
        <f>SUM(K84:K87)</f>
        <v>0</v>
      </c>
      <c r="L83" s="169"/>
      <c r="M83" s="169">
        <f>SUM(M84:M87)</f>
        <v>0</v>
      </c>
      <c r="N83" s="168"/>
      <c r="O83" s="168">
        <f>SUM(O84:O87)</f>
        <v>2.13</v>
      </c>
      <c r="P83" s="168"/>
      <c r="Q83" s="168">
        <f>SUM(Q84:Q87)</f>
        <v>0</v>
      </c>
      <c r="R83" s="169"/>
      <c r="S83" s="169"/>
      <c r="T83" s="170"/>
      <c r="U83" s="164"/>
      <c r="V83" s="164">
        <f>SUM(V84:V87)</f>
        <v>169.22</v>
      </c>
      <c r="W83" s="164"/>
      <c r="X83" s="164"/>
      <c r="Y83" s="164"/>
      <c r="AG83" t="s">
        <v>156</v>
      </c>
    </row>
    <row r="84" spans="1:60" outlineLevel="1" x14ac:dyDescent="0.2">
      <c r="A84" s="172">
        <v>45</v>
      </c>
      <c r="B84" s="173" t="s">
        <v>292</v>
      </c>
      <c r="C84" s="189" t="s">
        <v>293</v>
      </c>
      <c r="D84" s="174" t="s">
        <v>182</v>
      </c>
      <c r="E84" s="175">
        <v>96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6.0299999999999998E-3</v>
      </c>
      <c r="O84" s="175">
        <f>ROUND(E84*N84,2)</f>
        <v>0.57999999999999996</v>
      </c>
      <c r="P84" s="175">
        <v>0</v>
      </c>
      <c r="Q84" s="175">
        <f>ROUND(E84*P84,2)</f>
        <v>0</v>
      </c>
      <c r="R84" s="177" t="s">
        <v>204</v>
      </c>
      <c r="S84" s="177" t="s">
        <v>161</v>
      </c>
      <c r="T84" s="178" t="s">
        <v>162</v>
      </c>
      <c r="U84" s="162">
        <v>0.49299999999999999</v>
      </c>
      <c r="V84" s="162">
        <f>ROUND(E84*U84,2)</f>
        <v>47.33</v>
      </c>
      <c r="W84" s="162"/>
      <c r="X84" s="162" t="s">
        <v>163</v>
      </c>
      <c r="Y84" s="162" t="s">
        <v>164</v>
      </c>
      <c r="Z84" s="151"/>
      <c r="AA84" s="151"/>
      <c r="AB84" s="151"/>
      <c r="AC84" s="151"/>
      <c r="AD84" s="151"/>
      <c r="AE84" s="151"/>
      <c r="AF84" s="151"/>
      <c r="AG84" s="151" t="s">
        <v>165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250" t="s">
        <v>294</v>
      </c>
      <c r="D85" s="251"/>
      <c r="E85" s="251"/>
      <c r="F85" s="251"/>
      <c r="G85" s="251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167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79" t="str">
        <f>C85</f>
        <v>nanesení lepicího tmelu na izolační desky, nalepení desek a zajištění talířovými hmoždinkami (6 ks/m2). Bez povrchové úpravy desek.</v>
      </c>
      <c r="BB85" s="151"/>
      <c r="BC85" s="151"/>
      <c r="BD85" s="151"/>
      <c r="BE85" s="151"/>
      <c r="BF85" s="151"/>
      <c r="BG85" s="151"/>
      <c r="BH85" s="151"/>
    </row>
    <row r="86" spans="1:60" ht="33.75" outlineLevel="1" x14ac:dyDescent="0.2">
      <c r="A86" s="172">
        <v>46</v>
      </c>
      <c r="B86" s="173" t="s">
        <v>295</v>
      </c>
      <c r="C86" s="189" t="s">
        <v>296</v>
      </c>
      <c r="D86" s="174" t="s">
        <v>182</v>
      </c>
      <c r="E86" s="175">
        <v>97.06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1.602E-2</v>
      </c>
      <c r="O86" s="175">
        <f>ROUND(E86*N86,2)</f>
        <v>1.55</v>
      </c>
      <c r="P86" s="175">
        <v>0</v>
      </c>
      <c r="Q86" s="175">
        <f>ROUND(E86*P86,2)</f>
        <v>0</v>
      </c>
      <c r="R86" s="177" t="s">
        <v>204</v>
      </c>
      <c r="S86" s="177" t="s">
        <v>161</v>
      </c>
      <c r="T86" s="178" t="s">
        <v>162</v>
      </c>
      <c r="U86" s="162">
        <v>1.2558</v>
      </c>
      <c r="V86" s="162">
        <f>ROUND(E86*U86,2)</f>
        <v>121.89</v>
      </c>
      <c r="W86" s="162"/>
      <c r="X86" s="162" t="s">
        <v>163</v>
      </c>
      <c r="Y86" s="162" t="s">
        <v>164</v>
      </c>
      <c r="Z86" s="151"/>
      <c r="AA86" s="151"/>
      <c r="AB86" s="151"/>
      <c r="AC86" s="151"/>
      <c r="AD86" s="151"/>
      <c r="AE86" s="151"/>
      <c r="AF86" s="151"/>
      <c r="AG86" s="151" t="s">
        <v>165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2" x14ac:dyDescent="0.2">
      <c r="A87" s="158"/>
      <c r="B87" s="159"/>
      <c r="C87" s="250" t="s">
        <v>297</v>
      </c>
      <c r="D87" s="251"/>
      <c r="E87" s="251"/>
      <c r="F87" s="251"/>
      <c r="G87" s="251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167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79" t="str">
        <f>C87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5" t="s">
        <v>155</v>
      </c>
      <c r="B88" s="166" t="s">
        <v>89</v>
      </c>
      <c r="C88" s="188" t="s">
        <v>90</v>
      </c>
      <c r="D88" s="167"/>
      <c r="E88" s="168"/>
      <c r="F88" s="169"/>
      <c r="G88" s="169">
        <f>SUMIF(AG89:AG92,"&lt;&gt;NOR",G89:G92)</f>
        <v>0</v>
      </c>
      <c r="H88" s="169"/>
      <c r="I88" s="169">
        <f>SUM(I89:I92)</f>
        <v>0</v>
      </c>
      <c r="J88" s="169"/>
      <c r="K88" s="169">
        <f>SUM(K89:K92)</f>
        <v>0</v>
      </c>
      <c r="L88" s="169"/>
      <c r="M88" s="169">
        <f>SUM(M89:M92)</f>
        <v>0</v>
      </c>
      <c r="N88" s="168"/>
      <c r="O88" s="168">
        <f>SUM(O89:O92)</f>
        <v>246.28</v>
      </c>
      <c r="P88" s="168"/>
      <c r="Q88" s="168">
        <f>SUM(Q89:Q92)</f>
        <v>0</v>
      </c>
      <c r="R88" s="169"/>
      <c r="S88" s="169"/>
      <c r="T88" s="170"/>
      <c r="U88" s="164"/>
      <c r="V88" s="164">
        <f>SUM(V89:V92)</f>
        <v>247.2</v>
      </c>
      <c r="W88" s="164"/>
      <c r="X88" s="164"/>
      <c r="Y88" s="164"/>
      <c r="AG88" t="s">
        <v>156</v>
      </c>
    </row>
    <row r="89" spans="1:60" ht="22.5" outlineLevel="1" x14ac:dyDescent="0.2">
      <c r="A89" s="172">
        <v>47</v>
      </c>
      <c r="B89" s="173" t="s">
        <v>298</v>
      </c>
      <c r="C89" s="189" t="s">
        <v>299</v>
      </c>
      <c r="D89" s="174" t="s">
        <v>159</v>
      </c>
      <c r="E89" s="175">
        <v>103.6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2.3633999999999999</v>
      </c>
      <c r="O89" s="175">
        <f>ROUND(E89*N89,2)</f>
        <v>244.85</v>
      </c>
      <c r="P89" s="175">
        <v>0</v>
      </c>
      <c r="Q89" s="175">
        <f>ROUND(E89*P89,2)</f>
        <v>0</v>
      </c>
      <c r="R89" s="177" t="s">
        <v>204</v>
      </c>
      <c r="S89" s="177" t="s">
        <v>161</v>
      </c>
      <c r="T89" s="178" t="s">
        <v>162</v>
      </c>
      <c r="U89" s="162">
        <v>2.3170000000000002</v>
      </c>
      <c r="V89" s="162">
        <f>ROUND(E89*U89,2)</f>
        <v>240.04</v>
      </c>
      <c r="W89" s="162"/>
      <c r="X89" s="162" t="s">
        <v>163</v>
      </c>
      <c r="Y89" s="162" t="s">
        <v>164</v>
      </c>
      <c r="Z89" s="151"/>
      <c r="AA89" s="151"/>
      <c r="AB89" s="151"/>
      <c r="AC89" s="151"/>
      <c r="AD89" s="151"/>
      <c r="AE89" s="151"/>
      <c r="AF89" s="151"/>
      <c r="AG89" s="151" t="s">
        <v>165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2" x14ac:dyDescent="0.2">
      <c r="A90" s="158"/>
      <c r="B90" s="159"/>
      <c r="C90" s="250" t="s">
        <v>300</v>
      </c>
      <c r="D90" s="251"/>
      <c r="E90" s="251"/>
      <c r="F90" s="251"/>
      <c r="G90" s="251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167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79" t="str">
        <f>C90</f>
        <v>hlazená dřevěným hladítkem, s vytvořením dilatačních spár v mazanině uložením dočasného dilatačního profilu, s odstraněním dočasného profilu. Bez zaplnění spáry trvalým materiálem (634 60).</v>
      </c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48</v>
      </c>
      <c r="B91" s="173" t="s">
        <v>301</v>
      </c>
      <c r="C91" s="189" t="s">
        <v>302</v>
      </c>
      <c r="D91" s="174" t="s">
        <v>182</v>
      </c>
      <c r="E91" s="175">
        <v>19.2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7.4260000000000007E-2</v>
      </c>
      <c r="O91" s="175">
        <f>ROUND(E91*N91,2)</f>
        <v>1.43</v>
      </c>
      <c r="P91" s="175">
        <v>0</v>
      </c>
      <c r="Q91" s="175">
        <f>ROUND(E91*P91,2)</f>
        <v>0</v>
      </c>
      <c r="R91" s="177" t="s">
        <v>204</v>
      </c>
      <c r="S91" s="177" t="s">
        <v>161</v>
      </c>
      <c r="T91" s="178" t="s">
        <v>162</v>
      </c>
      <c r="U91" s="162">
        <v>0.373</v>
      </c>
      <c r="V91" s="162">
        <f>ROUND(E91*U91,2)</f>
        <v>7.16</v>
      </c>
      <c r="W91" s="162"/>
      <c r="X91" s="162" t="s">
        <v>163</v>
      </c>
      <c r="Y91" s="162" t="s">
        <v>164</v>
      </c>
      <c r="Z91" s="151"/>
      <c r="AA91" s="151"/>
      <c r="AB91" s="151"/>
      <c r="AC91" s="151"/>
      <c r="AD91" s="151"/>
      <c r="AE91" s="151"/>
      <c r="AF91" s="151"/>
      <c r="AG91" s="151" t="s">
        <v>165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2" x14ac:dyDescent="0.2">
      <c r="A92" s="158"/>
      <c r="B92" s="159"/>
      <c r="C92" s="250" t="s">
        <v>303</v>
      </c>
      <c r="D92" s="251"/>
      <c r="E92" s="251"/>
      <c r="F92" s="251"/>
      <c r="G92" s="251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167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79" t="str">
        <f>C92</f>
        <v>na zdivu jako podklad např. pod izolaci, na parapetech z prefabrikovaných dílců, pod oplechování apod., vodorovný nebo ve spádu do 15°, hlazený dřevěným hladítkem,</v>
      </c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5" t="s">
        <v>155</v>
      </c>
      <c r="B93" s="166" t="s">
        <v>91</v>
      </c>
      <c r="C93" s="188" t="s">
        <v>92</v>
      </c>
      <c r="D93" s="167"/>
      <c r="E93" s="168"/>
      <c r="F93" s="169"/>
      <c r="G93" s="169">
        <f>SUMIF(AG94:AG98,"&lt;&gt;NOR",G94:G98)</f>
        <v>0</v>
      </c>
      <c r="H93" s="169"/>
      <c r="I93" s="169">
        <f>SUM(I94:I98)</f>
        <v>0</v>
      </c>
      <c r="J93" s="169"/>
      <c r="K93" s="169">
        <f>SUM(K94:K98)</f>
        <v>0</v>
      </c>
      <c r="L93" s="169"/>
      <c r="M93" s="169">
        <f>SUM(M94:M98)</f>
        <v>0</v>
      </c>
      <c r="N93" s="168"/>
      <c r="O93" s="168">
        <f>SUM(O94:O98)</f>
        <v>0.24</v>
      </c>
      <c r="P93" s="168"/>
      <c r="Q93" s="168">
        <f>SUM(Q94:Q98)</f>
        <v>0</v>
      </c>
      <c r="R93" s="169"/>
      <c r="S93" s="169"/>
      <c r="T93" s="170"/>
      <c r="U93" s="164"/>
      <c r="V93" s="164">
        <f>SUM(V94:V98)</f>
        <v>3.72</v>
      </c>
      <c r="W93" s="164"/>
      <c r="X93" s="164"/>
      <c r="Y93" s="164"/>
      <c r="AG93" t="s">
        <v>156</v>
      </c>
    </row>
    <row r="94" spans="1:60" ht="33.75" outlineLevel="1" x14ac:dyDescent="0.2">
      <c r="A94" s="180">
        <v>49</v>
      </c>
      <c r="B94" s="181" t="s">
        <v>304</v>
      </c>
      <c r="C94" s="190" t="s">
        <v>305</v>
      </c>
      <c r="D94" s="182" t="s">
        <v>245</v>
      </c>
      <c r="E94" s="183">
        <v>2</v>
      </c>
      <c r="F94" s="184"/>
      <c r="G94" s="185">
        <f>ROUND(E94*F94,2)</f>
        <v>0</v>
      </c>
      <c r="H94" s="184"/>
      <c r="I94" s="185">
        <f>ROUND(E94*H94,2)</f>
        <v>0</v>
      </c>
      <c r="J94" s="184"/>
      <c r="K94" s="185">
        <f>ROUND(E94*J94,2)</f>
        <v>0</v>
      </c>
      <c r="L94" s="185">
        <v>21</v>
      </c>
      <c r="M94" s="185">
        <f>G94*(1+L94/100)</f>
        <v>0</v>
      </c>
      <c r="N94" s="183">
        <v>1.8970000000000001E-2</v>
      </c>
      <c r="O94" s="183">
        <f>ROUND(E94*N94,2)</f>
        <v>0.04</v>
      </c>
      <c r="P94" s="183">
        <v>0</v>
      </c>
      <c r="Q94" s="183">
        <f>ROUND(E94*P94,2)</f>
        <v>0</v>
      </c>
      <c r="R94" s="185" t="s">
        <v>204</v>
      </c>
      <c r="S94" s="185" t="s">
        <v>161</v>
      </c>
      <c r="T94" s="186" t="s">
        <v>162</v>
      </c>
      <c r="U94" s="162">
        <v>1.86</v>
      </c>
      <c r="V94" s="162">
        <f>ROUND(E94*U94,2)</f>
        <v>3.72</v>
      </c>
      <c r="W94" s="162"/>
      <c r="X94" s="162" t="s">
        <v>163</v>
      </c>
      <c r="Y94" s="162" t="s">
        <v>164</v>
      </c>
      <c r="Z94" s="151"/>
      <c r="AA94" s="151"/>
      <c r="AB94" s="151"/>
      <c r="AC94" s="151"/>
      <c r="AD94" s="151"/>
      <c r="AE94" s="151"/>
      <c r="AF94" s="151"/>
      <c r="AG94" s="151" t="s">
        <v>165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80">
        <v>50</v>
      </c>
      <c r="B95" s="181" t="s">
        <v>306</v>
      </c>
      <c r="C95" s="190" t="s">
        <v>307</v>
      </c>
      <c r="D95" s="182" t="s">
        <v>245</v>
      </c>
      <c r="E95" s="183">
        <v>1</v>
      </c>
      <c r="F95" s="184"/>
      <c r="G95" s="185">
        <f>ROUND(E95*F95,2)</f>
        <v>0</v>
      </c>
      <c r="H95" s="184"/>
      <c r="I95" s="185">
        <f>ROUND(E95*H95,2)</f>
        <v>0</v>
      </c>
      <c r="J95" s="184"/>
      <c r="K95" s="185">
        <f>ROUND(E95*J95,2)</f>
        <v>0</v>
      </c>
      <c r="L95" s="185">
        <v>21</v>
      </c>
      <c r="M95" s="185">
        <f>G95*(1+L95/100)</f>
        <v>0</v>
      </c>
      <c r="N95" s="183">
        <v>1.107E-2</v>
      </c>
      <c r="O95" s="183">
        <f>ROUND(E95*N95,2)</f>
        <v>0.01</v>
      </c>
      <c r="P95" s="183">
        <v>0</v>
      </c>
      <c r="Q95" s="183">
        <f>ROUND(E95*P95,2)</f>
        <v>0</v>
      </c>
      <c r="R95" s="185" t="s">
        <v>231</v>
      </c>
      <c r="S95" s="185" t="s">
        <v>161</v>
      </c>
      <c r="T95" s="186" t="s">
        <v>162</v>
      </c>
      <c r="U95" s="162">
        <v>0</v>
      </c>
      <c r="V95" s="162">
        <f>ROUND(E95*U95,2)</f>
        <v>0</v>
      </c>
      <c r="W95" s="162"/>
      <c r="X95" s="162" t="s">
        <v>232</v>
      </c>
      <c r="Y95" s="162" t="s">
        <v>164</v>
      </c>
      <c r="Z95" s="151"/>
      <c r="AA95" s="151"/>
      <c r="AB95" s="151"/>
      <c r="AC95" s="151"/>
      <c r="AD95" s="151"/>
      <c r="AE95" s="151"/>
      <c r="AF95" s="151"/>
      <c r="AG95" s="151" t="s">
        <v>233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80">
        <v>51</v>
      </c>
      <c r="B96" s="181" t="s">
        <v>308</v>
      </c>
      <c r="C96" s="190" t="s">
        <v>309</v>
      </c>
      <c r="D96" s="182" t="s">
        <v>245</v>
      </c>
      <c r="E96" s="183">
        <v>1</v>
      </c>
      <c r="F96" s="184"/>
      <c r="G96" s="185">
        <f>ROUND(E96*F96,2)</f>
        <v>0</v>
      </c>
      <c r="H96" s="184"/>
      <c r="I96" s="185">
        <f>ROUND(E96*H96,2)</f>
        <v>0</v>
      </c>
      <c r="J96" s="184"/>
      <c r="K96" s="185">
        <f>ROUND(E96*J96,2)</f>
        <v>0</v>
      </c>
      <c r="L96" s="185">
        <v>21</v>
      </c>
      <c r="M96" s="185">
        <f>G96*(1+L96/100)</f>
        <v>0</v>
      </c>
      <c r="N96" s="183">
        <v>2.52E-2</v>
      </c>
      <c r="O96" s="183">
        <f>ROUND(E96*N96,2)</f>
        <v>0.03</v>
      </c>
      <c r="P96" s="183">
        <v>0</v>
      </c>
      <c r="Q96" s="183">
        <f>ROUND(E96*P96,2)</f>
        <v>0</v>
      </c>
      <c r="R96" s="185" t="s">
        <v>231</v>
      </c>
      <c r="S96" s="185" t="s">
        <v>310</v>
      </c>
      <c r="T96" s="186" t="s">
        <v>162</v>
      </c>
      <c r="U96" s="162">
        <v>0</v>
      </c>
      <c r="V96" s="162">
        <f>ROUND(E96*U96,2)</f>
        <v>0</v>
      </c>
      <c r="W96" s="162"/>
      <c r="X96" s="162" t="s">
        <v>232</v>
      </c>
      <c r="Y96" s="162" t="s">
        <v>164</v>
      </c>
      <c r="Z96" s="151"/>
      <c r="AA96" s="151"/>
      <c r="AB96" s="151"/>
      <c r="AC96" s="151"/>
      <c r="AD96" s="151"/>
      <c r="AE96" s="151"/>
      <c r="AF96" s="151"/>
      <c r="AG96" s="151" t="s">
        <v>233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52</v>
      </c>
      <c r="B97" s="181" t="s">
        <v>311</v>
      </c>
      <c r="C97" s="190" t="s">
        <v>312</v>
      </c>
      <c r="D97" s="182" t="s">
        <v>245</v>
      </c>
      <c r="E97" s="183">
        <v>1</v>
      </c>
      <c r="F97" s="184"/>
      <c r="G97" s="185">
        <f>ROUND(E97*F97,2)</f>
        <v>0</v>
      </c>
      <c r="H97" s="184"/>
      <c r="I97" s="185">
        <f>ROUND(E97*H97,2)</f>
        <v>0</v>
      </c>
      <c r="J97" s="184"/>
      <c r="K97" s="185">
        <f>ROUND(E97*J97,2)</f>
        <v>0</v>
      </c>
      <c r="L97" s="185">
        <v>21</v>
      </c>
      <c r="M97" s="185">
        <f>G97*(1+L97/100)</f>
        <v>0</v>
      </c>
      <c r="N97" s="183">
        <v>0.08</v>
      </c>
      <c r="O97" s="183">
        <f>ROUND(E97*N97,2)</f>
        <v>0.08</v>
      </c>
      <c r="P97" s="183">
        <v>0</v>
      </c>
      <c r="Q97" s="183">
        <f>ROUND(E97*P97,2)</f>
        <v>0</v>
      </c>
      <c r="R97" s="185"/>
      <c r="S97" s="185" t="s">
        <v>225</v>
      </c>
      <c r="T97" s="186" t="s">
        <v>162</v>
      </c>
      <c r="U97" s="162">
        <v>0</v>
      </c>
      <c r="V97" s="162">
        <f>ROUND(E97*U97,2)</f>
        <v>0</v>
      </c>
      <c r="W97" s="162"/>
      <c r="X97" s="162" t="s">
        <v>232</v>
      </c>
      <c r="Y97" s="162" t="s">
        <v>164</v>
      </c>
      <c r="Z97" s="151"/>
      <c r="AA97" s="151"/>
      <c r="AB97" s="151"/>
      <c r="AC97" s="151"/>
      <c r="AD97" s="151"/>
      <c r="AE97" s="151"/>
      <c r="AF97" s="151"/>
      <c r="AG97" s="151" t="s">
        <v>233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0">
        <v>53</v>
      </c>
      <c r="B98" s="181" t="s">
        <v>313</v>
      </c>
      <c r="C98" s="190" t="s">
        <v>314</v>
      </c>
      <c r="D98" s="182" t="s">
        <v>245</v>
      </c>
      <c r="E98" s="183">
        <v>1</v>
      </c>
      <c r="F98" s="184"/>
      <c r="G98" s="185">
        <f>ROUND(E98*F98,2)</f>
        <v>0</v>
      </c>
      <c r="H98" s="184"/>
      <c r="I98" s="185">
        <f>ROUND(E98*H98,2)</f>
        <v>0</v>
      </c>
      <c r="J98" s="184"/>
      <c r="K98" s="185">
        <f>ROUND(E98*J98,2)</f>
        <v>0</v>
      </c>
      <c r="L98" s="185">
        <v>21</v>
      </c>
      <c r="M98" s="185">
        <f>G98*(1+L98/100)</f>
        <v>0</v>
      </c>
      <c r="N98" s="183">
        <v>0.08</v>
      </c>
      <c r="O98" s="183">
        <f>ROUND(E98*N98,2)</f>
        <v>0.08</v>
      </c>
      <c r="P98" s="183">
        <v>0</v>
      </c>
      <c r="Q98" s="183">
        <f>ROUND(E98*P98,2)</f>
        <v>0</v>
      </c>
      <c r="R98" s="185"/>
      <c r="S98" s="185" t="s">
        <v>225</v>
      </c>
      <c r="T98" s="186" t="s">
        <v>162</v>
      </c>
      <c r="U98" s="162">
        <v>0</v>
      </c>
      <c r="V98" s="162">
        <f>ROUND(E98*U98,2)</f>
        <v>0</v>
      </c>
      <c r="W98" s="162"/>
      <c r="X98" s="162" t="s">
        <v>232</v>
      </c>
      <c r="Y98" s="162" t="s">
        <v>164</v>
      </c>
      <c r="Z98" s="151"/>
      <c r="AA98" s="151"/>
      <c r="AB98" s="151"/>
      <c r="AC98" s="151"/>
      <c r="AD98" s="151"/>
      <c r="AE98" s="151"/>
      <c r="AF98" s="151"/>
      <c r="AG98" s="151" t="s">
        <v>233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5" t="s">
        <v>155</v>
      </c>
      <c r="B99" s="166" t="s">
        <v>93</v>
      </c>
      <c r="C99" s="188" t="s">
        <v>94</v>
      </c>
      <c r="D99" s="167"/>
      <c r="E99" s="168"/>
      <c r="F99" s="169"/>
      <c r="G99" s="169">
        <f>SUMIF(AG100:AG107,"&lt;&gt;NOR",G100:G107)</f>
        <v>0</v>
      </c>
      <c r="H99" s="169"/>
      <c r="I99" s="169">
        <f>SUM(I100:I107)</f>
        <v>0</v>
      </c>
      <c r="J99" s="169"/>
      <c r="K99" s="169">
        <f>SUM(K100:K107)</f>
        <v>0</v>
      </c>
      <c r="L99" s="169"/>
      <c r="M99" s="169">
        <f>SUM(M100:M107)</f>
        <v>0</v>
      </c>
      <c r="N99" s="168"/>
      <c r="O99" s="168">
        <f>SUM(O100:O107)</f>
        <v>3.82</v>
      </c>
      <c r="P99" s="168"/>
      <c r="Q99" s="168">
        <f>SUM(Q100:Q107)</f>
        <v>0</v>
      </c>
      <c r="R99" s="169"/>
      <c r="S99" s="169"/>
      <c r="T99" s="170"/>
      <c r="U99" s="164"/>
      <c r="V99" s="164">
        <f>SUM(V100:V107)</f>
        <v>4.76</v>
      </c>
      <c r="W99" s="164"/>
      <c r="X99" s="164"/>
      <c r="Y99" s="164"/>
      <c r="AG99" t="s">
        <v>156</v>
      </c>
    </row>
    <row r="100" spans="1:60" ht="22.5" outlineLevel="1" x14ac:dyDescent="0.2">
      <c r="A100" s="172">
        <v>54</v>
      </c>
      <c r="B100" s="173" t="s">
        <v>315</v>
      </c>
      <c r="C100" s="189" t="s">
        <v>316</v>
      </c>
      <c r="D100" s="174" t="s">
        <v>196</v>
      </c>
      <c r="E100" s="175">
        <v>60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262</v>
      </c>
      <c r="S100" s="177" t="s">
        <v>161</v>
      </c>
      <c r="T100" s="178" t="s">
        <v>162</v>
      </c>
      <c r="U100" s="162">
        <v>3.4000000000000002E-2</v>
      </c>
      <c r="V100" s="162">
        <f>ROUND(E100*U100,2)</f>
        <v>2.04</v>
      </c>
      <c r="W100" s="162"/>
      <c r="X100" s="162" t="s">
        <v>163</v>
      </c>
      <c r="Y100" s="162" t="s">
        <v>164</v>
      </c>
      <c r="Z100" s="151"/>
      <c r="AA100" s="151"/>
      <c r="AB100" s="151"/>
      <c r="AC100" s="151"/>
      <c r="AD100" s="151"/>
      <c r="AE100" s="151"/>
      <c r="AF100" s="151"/>
      <c r="AG100" s="151" t="s">
        <v>165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250" t="s">
        <v>263</v>
      </c>
      <c r="D101" s="251"/>
      <c r="E101" s="251"/>
      <c r="F101" s="251"/>
      <c r="G101" s="251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167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>
        <v>55</v>
      </c>
      <c r="B102" s="181" t="s">
        <v>317</v>
      </c>
      <c r="C102" s="190" t="s">
        <v>318</v>
      </c>
      <c r="D102" s="182" t="s">
        <v>245</v>
      </c>
      <c r="E102" s="183">
        <v>2</v>
      </c>
      <c r="F102" s="184"/>
      <c r="G102" s="185">
        <f>ROUND(E102*F102,2)</f>
        <v>0</v>
      </c>
      <c r="H102" s="184"/>
      <c r="I102" s="185">
        <f>ROUND(E102*H102,2)</f>
        <v>0</v>
      </c>
      <c r="J102" s="184"/>
      <c r="K102" s="185">
        <f>ROUND(E102*J102,2)</f>
        <v>0</v>
      </c>
      <c r="L102" s="185">
        <v>21</v>
      </c>
      <c r="M102" s="185">
        <f>G102*(1+L102/100)</f>
        <v>0</v>
      </c>
      <c r="N102" s="183">
        <v>2.0000000000000002E-5</v>
      </c>
      <c r="O102" s="183">
        <f>ROUND(E102*N102,2)</f>
        <v>0</v>
      </c>
      <c r="P102" s="183">
        <v>0</v>
      </c>
      <c r="Q102" s="183">
        <f>ROUND(E102*P102,2)</f>
        <v>0</v>
      </c>
      <c r="R102" s="185" t="s">
        <v>262</v>
      </c>
      <c r="S102" s="185" t="s">
        <v>161</v>
      </c>
      <c r="T102" s="186" t="s">
        <v>162</v>
      </c>
      <c r="U102" s="162">
        <v>0.38400000000000001</v>
      </c>
      <c r="V102" s="162">
        <f>ROUND(E102*U102,2)</f>
        <v>0.77</v>
      </c>
      <c r="W102" s="162"/>
      <c r="X102" s="162" t="s">
        <v>163</v>
      </c>
      <c r="Y102" s="162" t="s">
        <v>164</v>
      </c>
      <c r="Z102" s="151"/>
      <c r="AA102" s="151"/>
      <c r="AB102" s="151"/>
      <c r="AC102" s="151"/>
      <c r="AD102" s="151"/>
      <c r="AE102" s="151"/>
      <c r="AF102" s="151"/>
      <c r="AG102" s="151" t="s">
        <v>165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56</v>
      </c>
      <c r="B103" s="173" t="s">
        <v>319</v>
      </c>
      <c r="C103" s="189" t="s">
        <v>320</v>
      </c>
      <c r="D103" s="174" t="s">
        <v>159</v>
      </c>
      <c r="E103" s="175">
        <v>1.5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2.5249999999999999</v>
      </c>
      <c r="O103" s="175">
        <f>ROUND(E103*N103,2)</f>
        <v>3.79</v>
      </c>
      <c r="P103" s="175">
        <v>0</v>
      </c>
      <c r="Q103" s="175">
        <f>ROUND(E103*P103,2)</f>
        <v>0</v>
      </c>
      <c r="R103" s="177" t="s">
        <v>262</v>
      </c>
      <c r="S103" s="177" t="s">
        <v>161</v>
      </c>
      <c r="T103" s="178" t="s">
        <v>162</v>
      </c>
      <c r="U103" s="162">
        <v>1.3029999999999999</v>
      </c>
      <c r="V103" s="162">
        <f>ROUND(E103*U103,2)</f>
        <v>1.95</v>
      </c>
      <c r="W103" s="162"/>
      <c r="X103" s="162" t="s">
        <v>163</v>
      </c>
      <c r="Y103" s="162" t="s">
        <v>164</v>
      </c>
      <c r="Z103" s="151"/>
      <c r="AA103" s="151"/>
      <c r="AB103" s="151"/>
      <c r="AC103" s="151"/>
      <c r="AD103" s="151"/>
      <c r="AE103" s="151"/>
      <c r="AF103" s="151"/>
      <c r="AG103" s="151" t="s">
        <v>165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250" t="s">
        <v>321</v>
      </c>
      <c r="D104" s="251"/>
      <c r="E104" s="251"/>
      <c r="F104" s="251"/>
      <c r="G104" s="251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167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80">
        <v>57</v>
      </c>
      <c r="B105" s="181" t="s">
        <v>322</v>
      </c>
      <c r="C105" s="190" t="s">
        <v>323</v>
      </c>
      <c r="D105" s="182" t="s">
        <v>196</v>
      </c>
      <c r="E105" s="183">
        <v>60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21</v>
      </c>
      <c r="M105" s="185">
        <f>G105*(1+L105/100)</f>
        <v>0</v>
      </c>
      <c r="N105" s="183">
        <v>2.7999999999999998E-4</v>
      </c>
      <c r="O105" s="183">
        <f>ROUND(E105*N105,2)</f>
        <v>0.02</v>
      </c>
      <c r="P105" s="183">
        <v>0</v>
      </c>
      <c r="Q105" s="183">
        <f>ROUND(E105*P105,2)</f>
        <v>0</v>
      </c>
      <c r="R105" s="185" t="s">
        <v>231</v>
      </c>
      <c r="S105" s="185" t="s">
        <v>161</v>
      </c>
      <c r="T105" s="186" t="s">
        <v>162</v>
      </c>
      <c r="U105" s="162">
        <v>0</v>
      </c>
      <c r="V105" s="162">
        <f>ROUND(E105*U105,2)</f>
        <v>0</v>
      </c>
      <c r="W105" s="162"/>
      <c r="X105" s="162" t="s">
        <v>232</v>
      </c>
      <c r="Y105" s="162" t="s">
        <v>164</v>
      </c>
      <c r="Z105" s="151"/>
      <c r="AA105" s="151"/>
      <c r="AB105" s="151"/>
      <c r="AC105" s="151"/>
      <c r="AD105" s="151"/>
      <c r="AE105" s="151"/>
      <c r="AF105" s="151"/>
      <c r="AG105" s="151" t="s">
        <v>233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58</v>
      </c>
      <c r="B106" s="181" t="s">
        <v>324</v>
      </c>
      <c r="C106" s="190" t="s">
        <v>325</v>
      </c>
      <c r="D106" s="182" t="s">
        <v>245</v>
      </c>
      <c r="E106" s="183">
        <v>1</v>
      </c>
      <c r="F106" s="184"/>
      <c r="G106" s="185">
        <f>ROUND(E106*F106,2)</f>
        <v>0</v>
      </c>
      <c r="H106" s="184"/>
      <c r="I106" s="185">
        <f>ROUND(E106*H106,2)</f>
        <v>0</v>
      </c>
      <c r="J106" s="184"/>
      <c r="K106" s="185">
        <f>ROUND(E106*J106,2)</f>
        <v>0</v>
      </c>
      <c r="L106" s="185">
        <v>21</v>
      </c>
      <c r="M106" s="185">
        <f>G106*(1+L106/100)</f>
        <v>0</v>
      </c>
      <c r="N106" s="183">
        <v>8.8999999999999999E-3</v>
      </c>
      <c r="O106" s="183">
        <f>ROUND(E106*N106,2)</f>
        <v>0.01</v>
      </c>
      <c r="P106" s="183">
        <v>0</v>
      </c>
      <c r="Q106" s="183">
        <f>ROUND(E106*P106,2)</f>
        <v>0</v>
      </c>
      <c r="R106" s="185" t="s">
        <v>231</v>
      </c>
      <c r="S106" s="185" t="s">
        <v>161</v>
      </c>
      <c r="T106" s="186" t="s">
        <v>162</v>
      </c>
      <c r="U106" s="162">
        <v>0</v>
      </c>
      <c r="V106" s="162">
        <f>ROUND(E106*U106,2)</f>
        <v>0</v>
      </c>
      <c r="W106" s="162"/>
      <c r="X106" s="162" t="s">
        <v>232</v>
      </c>
      <c r="Y106" s="162" t="s">
        <v>164</v>
      </c>
      <c r="Z106" s="151"/>
      <c r="AA106" s="151"/>
      <c r="AB106" s="151"/>
      <c r="AC106" s="151"/>
      <c r="AD106" s="151"/>
      <c r="AE106" s="151"/>
      <c r="AF106" s="151"/>
      <c r="AG106" s="151" t="s">
        <v>233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80">
        <v>59</v>
      </c>
      <c r="B107" s="181" t="s">
        <v>326</v>
      </c>
      <c r="C107" s="190" t="s">
        <v>327</v>
      </c>
      <c r="D107" s="182" t="s">
        <v>245</v>
      </c>
      <c r="E107" s="183">
        <v>2</v>
      </c>
      <c r="F107" s="184"/>
      <c r="G107" s="185">
        <f>ROUND(E107*F107,2)</f>
        <v>0</v>
      </c>
      <c r="H107" s="184"/>
      <c r="I107" s="185">
        <f>ROUND(E107*H107,2)</f>
        <v>0</v>
      </c>
      <c r="J107" s="184"/>
      <c r="K107" s="185">
        <f>ROUND(E107*J107,2)</f>
        <v>0</v>
      </c>
      <c r="L107" s="185">
        <v>21</v>
      </c>
      <c r="M107" s="185">
        <f>G107*(1+L107/100)</f>
        <v>0</v>
      </c>
      <c r="N107" s="183">
        <v>3.1E-4</v>
      </c>
      <c r="O107" s="183">
        <f>ROUND(E107*N107,2)</f>
        <v>0</v>
      </c>
      <c r="P107" s="183">
        <v>0</v>
      </c>
      <c r="Q107" s="183">
        <f>ROUND(E107*P107,2)</f>
        <v>0</v>
      </c>
      <c r="R107" s="185" t="s">
        <v>231</v>
      </c>
      <c r="S107" s="185" t="s">
        <v>161</v>
      </c>
      <c r="T107" s="186" t="s">
        <v>162</v>
      </c>
      <c r="U107" s="162">
        <v>0</v>
      </c>
      <c r="V107" s="162">
        <f>ROUND(E107*U107,2)</f>
        <v>0</v>
      </c>
      <c r="W107" s="162"/>
      <c r="X107" s="162" t="s">
        <v>232</v>
      </c>
      <c r="Y107" s="162" t="s">
        <v>164</v>
      </c>
      <c r="Z107" s="151"/>
      <c r="AA107" s="151"/>
      <c r="AB107" s="151"/>
      <c r="AC107" s="151"/>
      <c r="AD107" s="151"/>
      <c r="AE107" s="151"/>
      <c r="AF107" s="151"/>
      <c r="AG107" s="151" t="s">
        <v>233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5" t="s">
        <v>155</v>
      </c>
      <c r="B108" s="166" t="s">
        <v>95</v>
      </c>
      <c r="C108" s="188" t="s">
        <v>96</v>
      </c>
      <c r="D108" s="167"/>
      <c r="E108" s="168"/>
      <c r="F108" s="169"/>
      <c r="G108" s="169">
        <f>SUMIF(AG109:AG110,"&lt;&gt;NOR",G109:G110)</f>
        <v>0</v>
      </c>
      <c r="H108" s="169"/>
      <c r="I108" s="169">
        <f>SUM(I109:I110)</f>
        <v>0</v>
      </c>
      <c r="J108" s="169"/>
      <c r="K108" s="169">
        <f>SUM(K109:K110)</f>
        <v>0</v>
      </c>
      <c r="L108" s="169"/>
      <c r="M108" s="169">
        <f>SUM(M109:M110)</f>
        <v>0</v>
      </c>
      <c r="N108" s="168"/>
      <c r="O108" s="168">
        <f>SUM(O109:O110)</f>
        <v>8</v>
      </c>
      <c r="P108" s="168"/>
      <c r="Q108" s="168">
        <f>SUM(Q109:Q110)</f>
        <v>0</v>
      </c>
      <c r="R108" s="169"/>
      <c r="S108" s="169"/>
      <c r="T108" s="170"/>
      <c r="U108" s="164"/>
      <c r="V108" s="164">
        <f>SUM(V109:V110)</f>
        <v>10.11</v>
      </c>
      <c r="W108" s="164"/>
      <c r="X108" s="164"/>
      <c r="Y108" s="164"/>
      <c r="AG108" t="s">
        <v>156</v>
      </c>
    </row>
    <row r="109" spans="1:60" ht="33.75" outlineLevel="1" x14ac:dyDescent="0.2">
      <c r="A109" s="172">
        <v>60</v>
      </c>
      <c r="B109" s="173" t="s">
        <v>328</v>
      </c>
      <c r="C109" s="189" t="s">
        <v>329</v>
      </c>
      <c r="D109" s="174" t="s">
        <v>196</v>
      </c>
      <c r="E109" s="175">
        <v>30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0.26680999999999999</v>
      </c>
      <c r="O109" s="175">
        <f>ROUND(E109*N109,2)</f>
        <v>8</v>
      </c>
      <c r="P109" s="175">
        <v>0</v>
      </c>
      <c r="Q109" s="175">
        <f>ROUND(E109*P109,2)</f>
        <v>0</v>
      </c>
      <c r="R109" s="177" t="s">
        <v>266</v>
      </c>
      <c r="S109" s="177" t="s">
        <v>161</v>
      </c>
      <c r="T109" s="178" t="s">
        <v>162</v>
      </c>
      <c r="U109" s="162">
        <v>0.33704000000000001</v>
      </c>
      <c r="V109" s="162">
        <f>ROUND(E109*U109,2)</f>
        <v>10.11</v>
      </c>
      <c r="W109" s="162"/>
      <c r="X109" s="162" t="s">
        <v>163</v>
      </c>
      <c r="Y109" s="162" t="s">
        <v>164</v>
      </c>
      <c r="Z109" s="151"/>
      <c r="AA109" s="151"/>
      <c r="AB109" s="151"/>
      <c r="AC109" s="151"/>
      <c r="AD109" s="151"/>
      <c r="AE109" s="151"/>
      <c r="AF109" s="151"/>
      <c r="AG109" s="151" t="s">
        <v>165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250" t="s">
        <v>330</v>
      </c>
      <c r="D110" s="251"/>
      <c r="E110" s="251"/>
      <c r="F110" s="251"/>
      <c r="G110" s="251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167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5" t="s">
        <v>155</v>
      </c>
      <c r="B111" s="166" t="s">
        <v>97</v>
      </c>
      <c r="C111" s="188" t="s">
        <v>98</v>
      </c>
      <c r="D111" s="167"/>
      <c r="E111" s="168"/>
      <c r="F111" s="169"/>
      <c r="G111" s="169">
        <f>SUMIF(AG112:AG112,"&lt;&gt;NOR",G112:G112)</f>
        <v>0</v>
      </c>
      <c r="H111" s="169"/>
      <c r="I111" s="169">
        <f>SUM(I112:I112)</f>
        <v>0</v>
      </c>
      <c r="J111" s="169"/>
      <c r="K111" s="169">
        <f>SUM(K112:K112)</f>
        <v>0</v>
      </c>
      <c r="L111" s="169"/>
      <c r="M111" s="169">
        <f>SUM(M112:M112)</f>
        <v>0</v>
      </c>
      <c r="N111" s="168"/>
      <c r="O111" s="168">
        <f>SUM(O112:O112)</f>
        <v>28.43</v>
      </c>
      <c r="P111" s="168"/>
      <c r="Q111" s="168">
        <f>SUM(Q112:Q112)</f>
        <v>0</v>
      </c>
      <c r="R111" s="169"/>
      <c r="S111" s="169"/>
      <c r="T111" s="170"/>
      <c r="U111" s="164"/>
      <c r="V111" s="164">
        <f>SUM(V112:V112)</f>
        <v>42.86</v>
      </c>
      <c r="W111" s="164"/>
      <c r="X111" s="164"/>
      <c r="Y111" s="164"/>
      <c r="AG111" t="s">
        <v>156</v>
      </c>
    </row>
    <row r="112" spans="1:60" outlineLevel="1" x14ac:dyDescent="0.2">
      <c r="A112" s="180">
        <v>61</v>
      </c>
      <c r="B112" s="181" t="s">
        <v>331</v>
      </c>
      <c r="C112" s="190" t="s">
        <v>332</v>
      </c>
      <c r="D112" s="182" t="s">
        <v>333</v>
      </c>
      <c r="E112" s="183">
        <v>91.2</v>
      </c>
      <c r="F112" s="184"/>
      <c r="G112" s="185">
        <f>ROUND(E112*F112,2)</f>
        <v>0</v>
      </c>
      <c r="H112" s="184"/>
      <c r="I112" s="185">
        <f>ROUND(E112*H112,2)</f>
        <v>0</v>
      </c>
      <c r="J112" s="184"/>
      <c r="K112" s="185">
        <f>ROUND(E112*J112,2)</f>
        <v>0</v>
      </c>
      <c r="L112" s="185">
        <v>21</v>
      </c>
      <c r="M112" s="185">
        <f>G112*(1+L112/100)</f>
        <v>0</v>
      </c>
      <c r="N112" s="183">
        <v>0.31178</v>
      </c>
      <c r="O112" s="183">
        <f>ROUND(E112*N112,2)</f>
        <v>28.43</v>
      </c>
      <c r="P112" s="183">
        <v>0</v>
      </c>
      <c r="Q112" s="183">
        <f>ROUND(E112*P112,2)</f>
        <v>0</v>
      </c>
      <c r="R112" s="185"/>
      <c r="S112" s="185" t="s">
        <v>225</v>
      </c>
      <c r="T112" s="186" t="s">
        <v>162</v>
      </c>
      <c r="U112" s="162">
        <v>0.47</v>
      </c>
      <c r="V112" s="162">
        <f>ROUND(E112*U112,2)</f>
        <v>42.86</v>
      </c>
      <c r="W112" s="162"/>
      <c r="X112" s="162" t="s">
        <v>163</v>
      </c>
      <c r="Y112" s="162" t="s">
        <v>164</v>
      </c>
      <c r="Z112" s="151"/>
      <c r="AA112" s="151"/>
      <c r="AB112" s="151"/>
      <c r="AC112" s="151"/>
      <c r="AD112" s="151"/>
      <c r="AE112" s="151"/>
      <c r="AF112" s="151"/>
      <c r="AG112" s="151" t="s">
        <v>165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5" t="s">
        <v>155</v>
      </c>
      <c r="B113" s="166" t="s">
        <v>99</v>
      </c>
      <c r="C113" s="188" t="s">
        <v>100</v>
      </c>
      <c r="D113" s="167"/>
      <c r="E113" s="168"/>
      <c r="F113" s="169"/>
      <c r="G113" s="169">
        <f>SUMIF(AG114:AG115,"&lt;&gt;NOR",G114:G115)</f>
        <v>0</v>
      </c>
      <c r="H113" s="169"/>
      <c r="I113" s="169">
        <f>SUM(I114:I115)</f>
        <v>0</v>
      </c>
      <c r="J113" s="169"/>
      <c r="K113" s="169">
        <f>SUM(K114:K115)</f>
        <v>0</v>
      </c>
      <c r="L113" s="169"/>
      <c r="M113" s="169">
        <f>SUM(M114:M115)</f>
        <v>0</v>
      </c>
      <c r="N113" s="168"/>
      <c r="O113" s="168">
        <f>SUM(O114:O115)</f>
        <v>0.08</v>
      </c>
      <c r="P113" s="168"/>
      <c r="Q113" s="168">
        <f>SUM(Q114:Q115)</f>
        <v>0</v>
      </c>
      <c r="R113" s="169"/>
      <c r="S113" s="169"/>
      <c r="T113" s="170"/>
      <c r="U113" s="164"/>
      <c r="V113" s="164">
        <f>SUM(V114:V115)</f>
        <v>0.68</v>
      </c>
      <c r="W113" s="164"/>
      <c r="X113" s="164"/>
      <c r="Y113" s="164"/>
      <c r="AG113" t="s">
        <v>156</v>
      </c>
    </row>
    <row r="114" spans="1:60" outlineLevel="1" x14ac:dyDescent="0.2">
      <c r="A114" s="180">
        <v>62</v>
      </c>
      <c r="B114" s="181" t="s">
        <v>334</v>
      </c>
      <c r="C114" s="190" t="s">
        <v>335</v>
      </c>
      <c r="D114" s="182" t="s">
        <v>245</v>
      </c>
      <c r="E114" s="183">
        <v>4</v>
      </c>
      <c r="F114" s="184"/>
      <c r="G114" s="185">
        <f>ROUND(E114*F114,2)</f>
        <v>0</v>
      </c>
      <c r="H114" s="184"/>
      <c r="I114" s="185">
        <f>ROUND(E114*H114,2)</f>
        <v>0</v>
      </c>
      <c r="J114" s="184"/>
      <c r="K114" s="185">
        <f>ROUND(E114*J114,2)</f>
        <v>0</v>
      </c>
      <c r="L114" s="185">
        <v>21</v>
      </c>
      <c r="M114" s="185">
        <f>G114*(1+L114/100)</f>
        <v>0</v>
      </c>
      <c r="N114" s="183">
        <v>1.0000000000000001E-5</v>
      </c>
      <c r="O114" s="183">
        <f>ROUND(E114*N114,2)</f>
        <v>0</v>
      </c>
      <c r="P114" s="183">
        <v>0</v>
      </c>
      <c r="Q114" s="183">
        <f>ROUND(E114*P114,2)</f>
        <v>0</v>
      </c>
      <c r="R114" s="185" t="s">
        <v>204</v>
      </c>
      <c r="S114" s="185" t="s">
        <v>161</v>
      </c>
      <c r="T114" s="186" t="s">
        <v>162</v>
      </c>
      <c r="U114" s="162">
        <v>0.17</v>
      </c>
      <c r="V114" s="162">
        <f>ROUND(E114*U114,2)</f>
        <v>0.68</v>
      </c>
      <c r="W114" s="162"/>
      <c r="X114" s="162" t="s">
        <v>163</v>
      </c>
      <c r="Y114" s="162" t="s">
        <v>164</v>
      </c>
      <c r="Z114" s="151"/>
      <c r="AA114" s="151"/>
      <c r="AB114" s="151"/>
      <c r="AC114" s="151"/>
      <c r="AD114" s="151"/>
      <c r="AE114" s="151"/>
      <c r="AF114" s="151"/>
      <c r="AG114" s="151" t="s">
        <v>165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80">
        <v>63</v>
      </c>
      <c r="B115" s="181" t="s">
        <v>336</v>
      </c>
      <c r="C115" s="190" t="s">
        <v>337</v>
      </c>
      <c r="D115" s="182" t="s">
        <v>245</v>
      </c>
      <c r="E115" s="183">
        <v>4</v>
      </c>
      <c r="F115" s="184"/>
      <c r="G115" s="185">
        <f>ROUND(E115*F115,2)</f>
        <v>0</v>
      </c>
      <c r="H115" s="184"/>
      <c r="I115" s="185">
        <f>ROUND(E115*H115,2)</f>
        <v>0</v>
      </c>
      <c r="J115" s="184"/>
      <c r="K115" s="185">
        <f>ROUND(E115*J115,2)</f>
        <v>0</v>
      </c>
      <c r="L115" s="185">
        <v>21</v>
      </c>
      <c r="M115" s="185">
        <f>G115*(1+L115/100)</f>
        <v>0</v>
      </c>
      <c r="N115" s="183">
        <v>2.1000000000000001E-2</v>
      </c>
      <c r="O115" s="183">
        <f>ROUND(E115*N115,2)</f>
        <v>0.08</v>
      </c>
      <c r="P115" s="183">
        <v>0</v>
      </c>
      <c r="Q115" s="183">
        <f>ROUND(E115*P115,2)</f>
        <v>0</v>
      </c>
      <c r="R115" s="185" t="s">
        <v>231</v>
      </c>
      <c r="S115" s="185" t="s">
        <v>161</v>
      </c>
      <c r="T115" s="186" t="s">
        <v>162</v>
      </c>
      <c r="U115" s="162">
        <v>0</v>
      </c>
      <c r="V115" s="162">
        <f>ROUND(E115*U115,2)</f>
        <v>0</v>
      </c>
      <c r="W115" s="162"/>
      <c r="X115" s="162" t="s">
        <v>232</v>
      </c>
      <c r="Y115" s="162" t="s">
        <v>164</v>
      </c>
      <c r="Z115" s="151"/>
      <c r="AA115" s="151"/>
      <c r="AB115" s="151"/>
      <c r="AC115" s="151"/>
      <c r="AD115" s="151"/>
      <c r="AE115" s="151"/>
      <c r="AF115" s="151"/>
      <c r="AG115" s="151" t="s">
        <v>233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A116" s="165" t="s">
        <v>155</v>
      </c>
      <c r="B116" s="166" t="s">
        <v>103</v>
      </c>
      <c r="C116" s="188" t="s">
        <v>104</v>
      </c>
      <c r="D116" s="167"/>
      <c r="E116" s="168"/>
      <c r="F116" s="169"/>
      <c r="G116" s="169">
        <f>SUMIF(AG117:AG117,"&lt;&gt;NOR",G117:G117)</f>
        <v>0</v>
      </c>
      <c r="H116" s="169"/>
      <c r="I116" s="169">
        <f>SUM(I117:I117)</f>
        <v>0</v>
      </c>
      <c r="J116" s="169"/>
      <c r="K116" s="169">
        <f>SUM(K117:K117)</f>
        <v>0</v>
      </c>
      <c r="L116" s="169"/>
      <c r="M116" s="169">
        <f>SUM(M117:M117)</f>
        <v>0</v>
      </c>
      <c r="N116" s="168"/>
      <c r="O116" s="168">
        <f>SUM(O117:O117)</f>
        <v>0</v>
      </c>
      <c r="P116" s="168"/>
      <c r="Q116" s="168">
        <f>SUM(Q117:Q117)</f>
        <v>0</v>
      </c>
      <c r="R116" s="169"/>
      <c r="S116" s="169"/>
      <c r="T116" s="170"/>
      <c r="U116" s="164"/>
      <c r="V116" s="164">
        <f>SUM(V117:V117)</f>
        <v>95.49</v>
      </c>
      <c r="W116" s="164"/>
      <c r="X116" s="164"/>
      <c r="Y116" s="164"/>
      <c r="AG116" t="s">
        <v>156</v>
      </c>
    </row>
    <row r="117" spans="1:60" outlineLevel="1" x14ac:dyDescent="0.2">
      <c r="A117" s="180">
        <v>64</v>
      </c>
      <c r="B117" s="181" t="s">
        <v>338</v>
      </c>
      <c r="C117" s="190" t="s">
        <v>339</v>
      </c>
      <c r="D117" s="182" t="s">
        <v>203</v>
      </c>
      <c r="E117" s="183">
        <v>984.47838000000002</v>
      </c>
      <c r="F117" s="184"/>
      <c r="G117" s="185">
        <f>ROUND(E117*F117,2)</f>
        <v>0</v>
      </c>
      <c r="H117" s="184"/>
      <c r="I117" s="185">
        <f>ROUND(E117*H117,2)</f>
        <v>0</v>
      </c>
      <c r="J117" s="184"/>
      <c r="K117" s="185">
        <f>ROUND(E117*J117,2)</f>
        <v>0</v>
      </c>
      <c r="L117" s="185">
        <v>21</v>
      </c>
      <c r="M117" s="185">
        <f>G117*(1+L117/100)</f>
        <v>0</v>
      </c>
      <c r="N117" s="183">
        <v>0</v>
      </c>
      <c r="O117" s="183">
        <f>ROUND(E117*N117,2)</f>
        <v>0</v>
      </c>
      <c r="P117" s="183">
        <v>0</v>
      </c>
      <c r="Q117" s="183">
        <f>ROUND(E117*P117,2)</f>
        <v>0</v>
      </c>
      <c r="R117" s="185"/>
      <c r="S117" s="185" t="s">
        <v>161</v>
      </c>
      <c r="T117" s="186" t="s">
        <v>162</v>
      </c>
      <c r="U117" s="162">
        <v>9.7000000000000003E-2</v>
      </c>
      <c r="V117" s="162">
        <f>ROUND(E117*U117,2)</f>
        <v>95.49</v>
      </c>
      <c r="W117" s="162"/>
      <c r="X117" s="162" t="s">
        <v>340</v>
      </c>
      <c r="Y117" s="162" t="s">
        <v>164</v>
      </c>
      <c r="Z117" s="151"/>
      <c r="AA117" s="151"/>
      <c r="AB117" s="151"/>
      <c r="AC117" s="151"/>
      <c r="AD117" s="151"/>
      <c r="AE117" s="151"/>
      <c r="AF117" s="151"/>
      <c r="AG117" s="151" t="s">
        <v>341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5" t="s">
        <v>155</v>
      </c>
      <c r="B118" s="166" t="s">
        <v>105</v>
      </c>
      <c r="C118" s="188" t="s">
        <v>106</v>
      </c>
      <c r="D118" s="167"/>
      <c r="E118" s="168"/>
      <c r="F118" s="169"/>
      <c r="G118" s="169">
        <f>SUMIF(AG119:AG127,"&lt;&gt;NOR",G119:G127)</f>
        <v>0</v>
      </c>
      <c r="H118" s="169"/>
      <c r="I118" s="169">
        <f>SUM(I119:I127)</f>
        <v>0</v>
      </c>
      <c r="J118" s="169"/>
      <c r="K118" s="169">
        <f>SUM(K119:K127)</f>
        <v>0</v>
      </c>
      <c r="L118" s="169"/>
      <c r="M118" s="169">
        <f>SUM(M119:M127)</f>
        <v>0</v>
      </c>
      <c r="N118" s="168"/>
      <c r="O118" s="168">
        <f>SUM(O119:O127)</f>
        <v>3.92</v>
      </c>
      <c r="P118" s="168"/>
      <c r="Q118" s="168">
        <f>SUM(Q119:Q127)</f>
        <v>0</v>
      </c>
      <c r="R118" s="169"/>
      <c r="S118" s="169"/>
      <c r="T118" s="170"/>
      <c r="U118" s="164"/>
      <c r="V118" s="164">
        <f>SUM(V119:V127)</f>
        <v>186.49</v>
      </c>
      <c r="W118" s="164"/>
      <c r="X118" s="164"/>
      <c r="Y118" s="164"/>
      <c r="AG118" t="s">
        <v>156</v>
      </c>
    </row>
    <row r="119" spans="1:60" ht="22.5" outlineLevel="1" x14ac:dyDescent="0.2">
      <c r="A119" s="180">
        <v>65</v>
      </c>
      <c r="B119" s="181" t="s">
        <v>342</v>
      </c>
      <c r="C119" s="190" t="s">
        <v>343</v>
      </c>
      <c r="D119" s="182" t="s">
        <v>182</v>
      </c>
      <c r="E119" s="183">
        <v>560</v>
      </c>
      <c r="F119" s="184"/>
      <c r="G119" s="185">
        <f t="shared" ref="G119:G124" si="0">ROUND(E119*F119,2)</f>
        <v>0</v>
      </c>
      <c r="H119" s="184"/>
      <c r="I119" s="185">
        <f t="shared" ref="I119:I124" si="1">ROUND(E119*H119,2)</f>
        <v>0</v>
      </c>
      <c r="J119" s="184"/>
      <c r="K119" s="185">
        <f t="shared" ref="K119:K124" si="2">ROUND(E119*J119,2)</f>
        <v>0</v>
      </c>
      <c r="L119" s="185">
        <v>21</v>
      </c>
      <c r="M119" s="185">
        <f t="shared" ref="M119:M124" si="3">G119*(1+L119/100)</f>
        <v>0</v>
      </c>
      <c r="N119" s="183">
        <v>0</v>
      </c>
      <c r="O119" s="183">
        <f t="shared" ref="O119:O124" si="4">ROUND(E119*N119,2)</f>
        <v>0</v>
      </c>
      <c r="P119" s="183">
        <v>0</v>
      </c>
      <c r="Q119" s="183">
        <f t="shared" ref="Q119:Q124" si="5">ROUND(E119*P119,2)</f>
        <v>0</v>
      </c>
      <c r="R119" s="185" t="s">
        <v>344</v>
      </c>
      <c r="S119" s="185" t="s">
        <v>161</v>
      </c>
      <c r="T119" s="186" t="s">
        <v>162</v>
      </c>
      <c r="U119" s="162">
        <v>2.75E-2</v>
      </c>
      <c r="V119" s="162">
        <f t="shared" ref="V119:V124" si="6">ROUND(E119*U119,2)</f>
        <v>15.4</v>
      </c>
      <c r="W119" s="162"/>
      <c r="X119" s="162" t="s">
        <v>163</v>
      </c>
      <c r="Y119" s="162" t="s">
        <v>164</v>
      </c>
      <c r="Z119" s="151"/>
      <c r="AA119" s="151"/>
      <c r="AB119" s="151"/>
      <c r="AC119" s="151"/>
      <c r="AD119" s="151"/>
      <c r="AE119" s="151"/>
      <c r="AF119" s="151"/>
      <c r="AG119" s="151" t="s">
        <v>165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33.75" outlineLevel="1" x14ac:dyDescent="0.2">
      <c r="A120" s="180">
        <v>66</v>
      </c>
      <c r="B120" s="181" t="s">
        <v>345</v>
      </c>
      <c r="C120" s="190" t="s">
        <v>346</v>
      </c>
      <c r="D120" s="182" t="s">
        <v>182</v>
      </c>
      <c r="E120" s="183">
        <v>134.4</v>
      </c>
      <c r="F120" s="184"/>
      <c r="G120" s="185">
        <f t="shared" si="0"/>
        <v>0</v>
      </c>
      <c r="H120" s="184"/>
      <c r="I120" s="185">
        <f t="shared" si="1"/>
        <v>0</v>
      </c>
      <c r="J120" s="184"/>
      <c r="K120" s="185">
        <f t="shared" si="2"/>
        <v>0</v>
      </c>
      <c r="L120" s="185">
        <v>21</v>
      </c>
      <c r="M120" s="185">
        <f t="shared" si="3"/>
        <v>0</v>
      </c>
      <c r="N120" s="183">
        <v>1.7000000000000001E-4</v>
      </c>
      <c r="O120" s="183">
        <f t="shared" si="4"/>
        <v>0.02</v>
      </c>
      <c r="P120" s="183">
        <v>0</v>
      </c>
      <c r="Q120" s="183">
        <f t="shared" si="5"/>
        <v>0</v>
      </c>
      <c r="R120" s="185" t="s">
        <v>344</v>
      </c>
      <c r="S120" s="185" t="s">
        <v>161</v>
      </c>
      <c r="T120" s="186" t="s">
        <v>162</v>
      </c>
      <c r="U120" s="162">
        <v>4.9000000000000002E-2</v>
      </c>
      <c r="V120" s="162">
        <f t="shared" si="6"/>
        <v>6.59</v>
      </c>
      <c r="W120" s="162"/>
      <c r="X120" s="162" t="s">
        <v>163</v>
      </c>
      <c r="Y120" s="162" t="s">
        <v>164</v>
      </c>
      <c r="Z120" s="151"/>
      <c r="AA120" s="151"/>
      <c r="AB120" s="151"/>
      <c r="AC120" s="151"/>
      <c r="AD120" s="151"/>
      <c r="AE120" s="151"/>
      <c r="AF120" s="151"/>
      <c r="AG120" s="151" t="s">
        <v>165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80">
        <v>67</v>
      </c>
      <c r="B121" s="181" t="s">
        <v>347</v>
      </c>
      <c r="C121" s="190" t="s">
        <v>348</v>
      </c>
      <c r="D121" s="182" t="s">
        <v>182</v>
      </c>
      <c r="E121" s="183">
        <v>560</v>
      </c>
      <c r="F121" s="184"/>
      <c r="G121" s="185">
        <f t="shared" si="0"/>
        <v>0</v>
      </c>
      <c r="H121" s="184"/>
      <c r="I121" s="185">
        <f t="shared" si="1"/>
        <v>0</v>
      </c>
      <c r="J121" s="184"/>
      <c r="K121" s="185">
        <f t="shared" si="2"/>
        <v>0</v>
      </c>
      <c r="L121" s="185">
        <v>21</v>
      </c>
      <c r="M121" s="185">
        <f t="shared" si="3"/>
        <v>0</v>
      </c>
      <c r="N121" s="183">
        <v>4.0999999999999999E-4</v>
      </c>
      <c r="O121" s="183">
        <f t="shared" si="4"/>
        <v>0.23</v>
      </c>
      <c r="P121" s="183">
        <v>0</v>
      </c>
      <c r="Q121" s="183">
        <f t="shared" si="5"/>
        <v>0</v>
      </c>
      <c r="R121" s="185" t="s">
        <v>344</v>
      </c>
      <c r="S121" s="185" t="s">
        <v>161</v>
      </c>
      <c r="T121" s="186" t="s">
        <v>162</v>
      </c>
      <c r="U121" s="162">
        <v>0.22991</v>
      </c>
      <c r="V121" s="162">
        <f t="shared" si="6"/>
        <v>128.75</v>
      </c>
      <c r="W121" s="162"/>
      <c r="X121" s="162" t="s">
        <v>163</v>
      </c>
      <c r="Y121" s="162" t="s">
        <v>164</v>
      </c>
      <c r="Z121" s="151"/>
      <c r="AA121" s="151"/>
      <c r="AB121" s="151"/>
      <c r="AC121" s="151"/>
      <c r="AD121" s="151"/>
      <c r="AE121" s="151"/>
      <c r="AF121" s="151"/>
      <c r="AG121" s="151" t="s">
        <v>165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80">
        <v>68</v>
      </c>
      <c r="B122" s="181" t="s">
        <v>349</v>
      </c>
      <c r="C122" s="190" t="s">
        <v>350</v>
      </c>
      <c r="D122" s="182" t="s">
        <v>182</v>
      </c>
      <c r="E122" s="183">
        <v>134.4</v>
      </c>
      <c r="F122" s="184"/>
      <c r="G122" s="185">
        <f t="shared" si="0"/>
        <v>0</v>
      </c>
      <c r="H122" s="184"/>
      <c r="I122" s="185">
        <f t="shared" si="1"/>
        <v>0</v>
      </c>
      <c r="J122" s="184"/>
      <c r="K122" s="185">
        <f t="shared" si="2"/>
        <v>0</v>
      </c>
      <c r="L122" s="185">
        <v>21</v>
      </c>
      <c r="M122" s="185">
        <f t="shared" si="3"/>
        <v>0</v>
      </c>
      <c r="N122" s="183">
        <v>5.8E-4</v>
      </c>
      <c r="O122" s="183">
        <f t="shared" si="4"/>
        <v>0.08</v>
      </c>
      <c r="P122" s="183">
        <v>0</v>
      </c>
      <c r="Q122" s="183">
        <f t="shared" si="5"/>
        <v>0</v>
      </c>
      <c r="R122" s="185" t="s">
        <v>344</v>
      </c>
      <c r="S122" s="185" t="s">
        <v>161</v>
      </c>
      <c r="T122" s="186" t="s">
        <v>162</v>
      </c>
      <c r="U122" s="162">
        <v>0.26600000000000001</v>
      </c>
      <c r="V122" s="162">
        <f t="shared" si="6"/>
        <v>35.75</v>
      </c>
      <c r="W122" s="162"/>
      <c r="X122" s="162" t="s">
        <v>163</v>
      </c>
      <c r="Y122" s="162" t="s">
        <v>164</v>
      </c>
      <c r="Z122" s="151"/>
      <c r="AA122" s="151"/>
      <c r="AB122" s="151"/>
      <c r="AC122" s="151"/>
      <c r="AD122" s="151"/>
      <c r="AE122" s="151"/>
      <c r="AF122" s="151"/>
      <c r="AG122" s="151" t="s">
        <v>165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2">
        <v>69</v>
      </c>
      <c r="B123" s="173" t="s">
        <v>351</v>
      </c>
      <c r="C123" s="189" t="s">
        <v>352</v>
      </c>
      <c r="D123" s="174" t="s">
        <v>182</v>
      </c>
      <c r="E123" s="175">
        <v>798.1</v>
      </c>
      <c r="F123" s="176"/>
      <c r="G123" s="177">
        <f t="shared" si="0"/>
        <v>0</v>
      </c>
      <c r="H123" s="176"/>
      <c r="I123" s="177">
        <f t="shared" si="1"/>
        <v>0</v>
      </c>
      <c r="J123" s="176"/>
      <c r="K123" s="177">
        <f t="shared" si="2"/>
        <v>0</v>
      </c>
      <c r="L123" s="177">
        <v>21</v>
      </c>
      <c r="M123" s="177">
        <f t="shared" si="3"/>
        <v>0</v>
      </c>
      <c r="N123" s="175">
        <v>4.4999999999999997E-3</v>
      </c>
      <c r="O123" s="175">
        <f t="shared" si="4"/>
        <v>3.59</v>
      </c>
      <c r="P123" s="175">
        <v>0</v>
      </c>
      <c r="Q123" s="175">
        <f t="shared" si="5"/>
        <v>0</v>
      </c>
      <c r="R123" s="177" t="s">
        <v>231</v>
      </c>
      <c r="S123" s="177" t="s">
        <v>161</v>
      </c>
      <c r="T123" s="178" t="s">
        <v>162</v>
      </c>
      <c r="U123" s="162">
        <v>0</v>
      </c>
      <c r="V123" s="162">
        <f t="shared" si="6"/>
        <v>0</v>
      </c>
      <c r="W123" s="162"/>
      <c r="X123" s="162" t="s">
        <v>232</v>
      </c>
      <c r="Y123" s="162" t="s">
        <v>164</v>
      </c>
      <c r="Z123" s="151"/>
      <c r="AA123" s="151"/>
      <c r="AB123" s="151"/>
      <c r="AC123" s="151"/>
      <c r="AD123" s="151"/>
      <c r="AE123" s="151"/>
      <c r="AF123" s="151"/>
      <c r="AG123" s="151" t="s">
        <v>233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>
        <v>70</v>
      </c>
      <c r="B124" s="159" t="s">
        <v>353</v>
      </c>
      <c r="C124" s="191" t="s">
        <v>354</v>
      </c>
      <c r="D124" s="160" t="s">
        <v>0</v>
      </c>
      <c r="E124" s="187"/>
      <c r="F124" s="163"/>
      <c r="G124" s="162">
        <f t="shared" si="0"/>
        <v>0</v>
      </c>
      <c r="H124" s="163"/>
      <c r="I124" s="162">
        <f t="shared" si="1"/>
        <v>0</v>
      </c>
      <c r="J124" s="163"/>
      <c r="K124" s="162">
        <f t="shared" si="2"/>
        <v>0</v>
      </c>
      <c r="L124" s="162">
        <v>21</v>
      </c>
      <c r="M124" s="162">
        <f t="shared" si="3"/>
        <v>0</v>
      </c>
      <c r="N124" s="161">
        <v>0</v>
      </c>
      <c r="O124" s="161">
        <f t="shared" si="4"/>
        <v>0</v>
      </c>
      <c r="P124" s="161">
        <v>0</v>
      </c>
      <c r="Q124" s="161">
        <f t="shared" si="5"/>
        <v>0</v>
      </c>
      <c r="R124" s="162" t="s">
        <v>344</v>
      </c>
      <c r="S124" s="162" t="s">
        <v>161</v>
      </c>
      <c r="T124" s="162" t="s">
        <v>162</v>
      </c>
      <c r="U124" s="162">
        <v>0</v>
      </c>
      <c r="V124" s="162">
        <f t="shared" si="6"/>
        <v>0</v>
      </c>
      <c r="W124" s="162"/>
      <c r="X124" s="162" t="s">
        <v>340</v>
      </c>
      <c r="Y124" s="162" t="s">
        <v>164</v>
      </c>
      <c r="Z124" s="151"/>
      <c r="AA124" s="151"/>
      <c r="AB124" s="151"/>
      <c r="AC124" s="151"/>
      <c r="AD124" s="151"/>
      <c r="AE124" s="151"/>
      <c r="AF124" s="151"/>
      <c r="AG124" s="151" t="s">
        <v>341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2" x14ac:dyDescent="0.2">
      <c r="A125" s="158"/>
      <c r="B125" s="159"/>
      <c r="C125" s="259" t="s">
        <v>355</v>
      </c>
      <c r="D125" s="260"/>
      <c r="E125" s="260"/>
      <c r="F125" s="260"/>
      <c r="G125" s="260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167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>
        <v>71</v>
      </c>
      <c r="B126" s="159" t="s">
        <v>356</v>
      </c>
      <c r="C126" s="191" t="s">
        <v>357</v>
      </c>
      <c r="D126" s="160" t="s">
        <v>0</v>
      </c>
      <c r="E126" s="187"/>
      <c r="F126" s="163"/>
      <c r="G126" s="162">
        <f>ROUND(E126*F126,2)</f>
        <v>0</v>
      </c>
      <c r="H126" s="163"/>
      <c r="I126" s="162">
        <f>ROUND(E126*H126,2)</f>
        <v>0</v>
      </c>
      <c r="J126" s="163"/>
      <c r="K126" s="162">
        <f>ROUND(E126*J126,2)</f>
        <v>0</v>
      </c>
      <c r="L126" s="162">
        <v>21</v>
      </c>
      <c r="M126" s="162">
        <f>G126*(1+L126/100)</f>
        <v>0</v>
      </c>
      <c r="N126" s="161">
        <v>0</v>
      </c>
      <c r="O126" s="161">
        <f>ROUND(E126*N126,2)</f>
        <v>0</v>
      </c>
      <c r="P126" s="161">
        <v>0</v>
      </c>
      <c r="Q126" s="161">
        <f>ROUND(E126*P126,2)</f>
        <v>0</v>
      </c>
      <c r="R126" s="162" t="s">
        <v>344</v>
      </c>
      <c r="S126" s="162" t="s">
        <v>161</v>
      </c>
      <c r="T126" s="162" t="s">
        <v>162</v>
      </c>
      <c r="U126" s="162">
        <v>0</v>
      </c>
      <c r="V126" s="162">
        <f>ROUND(E126*U126,2)</f>
        <v>0</v>
      </c>
      <c r="W126" s="162"/>
      <c r="X126" s="162" t="s">
        <v>340</v>
      </c>
      <c r="Y126" s="162" t="s">
        <v>164</v>
      </c>
      <c r="Z126" s="151"/>
      <c r="AA126" s="151"/>
      <c r="AB126" s="151"/>
      <c r="AC126" s="151"/>
      <c r="AD126" s="151"/>
      <c r="AE126" s="151"/>
      <c r="AF126" s="151"/>
      <c r="AG126" s="151" t="s">
        <v>341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59" t="s">
        <v>355</v>
      </c>
      <c r="D127" s="260"/>
      <c r="E127" s="260"/>
      <c r="F127" s="260"/>
      <c r="G127" s="260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167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65" t="s">
        <v>155</v>
      </c>
      <c r="B128" s="166" t="s">
        <v>107</v>
      </c>
      <c r="C128" s="188" t="s">
        <v>108</v>
      </c>
      <c r="D128" s="167"/>
      <c r="E128" s="168"/>
      <c r="F128" s="169"/>
      <c r="G128" s="169">
        <f>SUMIF(AG129:AG132,"&lt;&gt;NOR",G129:G132)</f>
        <v>0</v>
      </c>
      <c r="H128" s="169"/>
      <c r="I128" s="169">
        <f>SUM(I129:I132)</f>
        <v>0</v>
      </c>
      <c r="J128" s="169"/>
      <c r="K128" s="169">
        <f>SUM(K129:K132)</f>
        <v>0</v>
      </c>
      <c r="L128" s="169"/>
      <c r="M128" s="169">
        <f>SUM(M129:M132)</f>
        <v>0</v>
      </c>
      <c r="N128" s="168"/>
      <c r="O128" s="168">
        <f>SUM(O129:O132)</f>
        <v>0.16</v>
      </c>
      <c r="P128" s="168"/>
      <c r="Q128" s="168">
        <f>SUM(Q129:Q132)</f>
        <v>0</v>
      </c>
      <c r="R128" s="169"/>
      <c r="S128" s="169"/>
      <c r="T128" s="170"/>
      <c r="U128" s="164"/>
      <c r="V128" s="164">
        <f>SUM(V129:V132)</f>
        <v>10.93</v>
      </c>
      <c r="W128" s="164"/>
      <c r="X128" s="164"/>
      <c r="Y128" s="164"/>
      <c r="AG128" t="s">
        <v>156</v>
      </c>
    </row>
    <row r="129" spans="1:60" outlineLevel="1" x14ac:dyDescent="0.2">
      <c r="A129" s="180">
        <v>72</v>
      </c>
      <c r="B129" s="181" t="s">
        <v>358</v>
      </c>
      <c r="C129" s="190" t="s">
        <v>359</v>
      </c>
      <c r="D129" s="182" t="s">
        <v>182</v>
      </c>
      <c r="E129" s="183">
        <v>47.324249999999999</v>
      </c>
      <c r="F129" s="184"/>
      <c r="G129" s="185">
        <f>ROUND(E129*F129,2)</f>
        <v>0</v>
      </c>
      <c r="H129" s="184"/>
      <c r="I129" s="185">
        <f>ROUND(E129*H129,2)</f>
        <v>0</v>
      </c>
      <c r="J129" s="184"/>
      <c r="K129" s="185">
        <f>ROUND(E129*J129,2)</f>
        <v>0</v>
      </c>
      <c r="L129" s="185">
        <v>21</v>
      </c>
      <c r="M129" s="185">
        <f>G129*(1+L129/100)</f>
        <v>0</v>
      </c>
      <c r="N129" s="183">
        <v>5.2999999999999998E-4</v>
      </c>
      <c r="O129" s="183">
        <f>ROUND(E129*N129,2)</f>
        <v>0.03</v>
      </c>
      <c r="P129" s="183">
        <v>0</v>
      </c>
      <c r="Q129" s="183">
        <f>ROUND(E129*P129,2)</f>
        <v>0</v>
      </c>
      <c r="R129" s="185" t="s">
        <v>360</v>
      </c>
      <c r="S129" s="185" t="s">
        <v>161</v>
      </c>
      <c r="T129" s="186" t="s">
        <v>162</v>
      </c>
      <c r="U129" s="162">
        <v>0.23100000000000001</v>
      </c>
      <c r="V129" s="162">
        <f>ROUND(E129*U129,2)</f>
        <v>10.93</v>
      </c>
      <c r="W129" s="162"/>
      <c r="X129" s="162" t="s">
        <v>163</v>
      </c>
      <c r="Y129" s="162" t="s">
        <v>164</v>
      </c>
      <c r="Z129" s="151"/>
      <c r="AA129" s="151"/>
      <c r="AB129" s="151"/>
      <c r="AC129" s="151"/>
      <c r="AD129" s="151"/>
      <c r="AE129" s="151"/>
      <c r="AF129" s="151"/>
      <c r="AG129" s="151" t="s">
        <v>165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 x14ac:dyDescent="0.2">
      <c r="A130" s="172">
        <v>73</v>
      </c>
      <c r="B130" s="173" t="s">
        <v>361</v>
      </c>
      <c r="C130" s="189" t="s">
        <v>362</v>
      </c>
      <c r="D130" s="174" t="s">
        <v>182</v>
      </c>
      <c r="E130" s="175">
        <v>54.422890000000002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2.3999999999999998E-3</v>
      </c>
      <c r="O130" s="175">
        <f>ROUND(E130*N130,2)</f>
        <v>0.13</v>
      </c>
      <c r="P130" s="175">
        <v>0</v>
      </c>
      <c r="Q130" s="175">
        <f>ROUND(E130*P130,2)</f>
        <v>0</v>
      </c>
      <c r="R130" s="177" t="s">
        <v>231</v>
      </c>
      <c r="S130" s="177" t="s">
        <v>161</v>
      </c>
      <c r="T130" s="178" t="s">
        <v>162</v>
      </c>
      <c r="U130" s="162">
        <v>0</v>
      </c>
      <c r="V130" s="162">
        <f>ROUND(E130*U130,2)</f>
        <v>0</v>
      </c>
      <c r="W130" s="162"/>
      <c r="X130" s="162" t="s">
        <v>232</v>
      </c>
      <c r="Y130" s="162" t="s">
        <v>164</v>
      </c>
      <c r="Z130" s="151"/>
      <c r="AA130" s="151"/>
      <c r="AB130" s="151"/>
      <c r="AC130" s="151"/>
      <c r="AD130" s="151"/>
      <c r="AE130" s="151"/>
      <c r="AF130" s="151"/>
      <c r="AG130" s="151" t="s">
        <v>233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>
        <v>74</v>
      </c>
      <c r="B131" s="159" t="s">
        <v>363</v>
      </c>
      <c r="C131" s="191" t="s">
        <v>364</v>
      </c>
      <c r="D131" s="160" t="s">
        <v>0</v>
      </c>
      <c r="E131" s="187"/>
      <c r="F131" s="163"/>
      <c r="G131" s="162">
        <f>ROUND(E131*F131,2)</f>
        <v>0</v>
      </c>
      <c r="H131" s="163"/>
      <c r="I131" s="162">
        <f>ROUND(E131*H131,2)</f>
        <v>0</v>
      </c>
      <c r="J131" s="163"/>
      <c r="K131" s="162">
        <f>ROUND(E131*J131,2)</f>
        <v>0</v>
      </c>
      <c r="L131" s="162">
        <v>21</v>
      </c>
      <c r="M131" s="162">
        <f>G131*(1+L131/100)</f>
        <v>0</v>
      </c>
      <c r="N131" s="161">
        <v>0</v>
      </c>
      <c r="O131" s="161">
        <f>ROUND(E131*N131,2)</f>
        <v>0</v>
      </c>
      <c r="P131" s="161">
        <v>0</v>
      </c>
      <c r="Q131" s="161">
        <f>ROUND(E131*P131,2)</f>
        <v>0</v>
      </c>
      <c r="R131" s="162" t="s">
        <v>360</v>
      </c>
      <c r="S131" s="162" t="s">
        <v>161</v>
      </c>
      <c r="T131" s="162" t="s">
        <v>162</v>
      </c>
      <c r="U131" s="162">
        <v>0</v>
      </c>
      <c r="V131" s="162">
        <f>ROUND(E131*U131,2)</f>
        <v>0</v>
      </c>
      <c r="W131" s="162"/>
      <c r="X131" s="162" t="s">
        <v>340</v>
      </c>
      <c r="Y131" s="162" t="s">
        <v>164</v>
      </c>
      <c r="Z131" s="151"/>
      <c r="AA131" s="151"/>
      <c r="AB131" s="151"/>
      <c r="AC131" s="151"/>
      <c r="AD131" s="151"/>
      <c r="AE131" s="151"/>
      <c r="AF131" s="151"/>
      <c r="AG131" s="151" t="s">
        <v>341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259" t="s">
        <v>365</v>
      </c>
      <c r="D132" s="260"/>
      <c r="E132" s="260"/>
      <c r="F132" s="260"/>
      <c r="G132" s="260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167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65" t="s">
        <v>155</v>
      </c>
      <c r="B133" s="166" t="s">
        <v>109</v>
      </c>
      <c r="C133" s="188" t="s">
        <v>110</v>
      </c>
      <c r="D133" s="167"/>
      <c r="E133" s="168"/>
      <c r="F133" s="169"/>
      <c r="G133" s="169">
        <f>SUMIF(AG134:AG136,"&lt;&gt;NOR",G134:G136)</f>
        <v>0</v>
      </c>
      <c r="H133" s="169"/>
      <c r="I133" s="169">
        <f>SUM(I134:I136)</f>
        <v>0</v>
      </c>
      <c r="J133" s="169"/>
      <c r="K133" s="169">
        <f>SUM(K134:K136)</f>
        <v>0</v>
      </c>
      <c r="L133" s="169"/>
      <c r="M133" s="169">
        <f>SUM(M134:M136)</f>
        <v>0</v>
      </c>
      <c r="N133" s="168"/>
      <c r="O133" s="168">
        <f>SUM(O134:O136)</f>
        <v>0.01</v>
      </c>
      <c r="P133" s="168"/>
      <c r="Q133" s="168">
        <f>SUM(Q134:Q136)</f>
        <v>0</v>
      </c>
      <c r="R133" s="169"/>
      <c r="S133" s="169"/>
      <c r="T133" s="170"/>
      <c r="U133" s="164"/>
      <c r="V133" s="164">
        <f>SUM(V134:V136)</f>
        <v>3.01</v>
      </c>
      <c r="W133" s="164"/>
      <c r="X133" s="164"/>
      <c r="Y133" s="164"/>
      <c r="AG133" t="s">
        <v>156</v>
      </c>
    </row>
    <row r="134" spans="1:60" ht="22.5" outlineLevel="1" x14ac:dyDescent="0.2">
      <c r="A134" s="172">
        <v>75</v>
      </c>
      <c r="B134" s="173" t="s">
        <v>366</v>
      </c>
      <c r="C134" s="189" t="s">
        <v>367</v>
      </c>
      <c r="D134" s="174" t="s">
        <v>196</v>
      </c>
      <c r="E134" s="175">
        <v>2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5.3499999999999997E-3</v>
      </c>
      <c r="O134" s="175">
        <f>ROUND(E134*N134,2)</f>
        <v>0.01</v>
      </c>
      <c r="P134" s="175">
        <v>0</v>
      </c>
      <c r="Q134" s="175">
        <f>ROUND(E134*P134,2)</f>
        <v>0</v>
      </c>
      <c r="R134" s="177" t="s">
        <v>368</v>
      </c>
      <c r="S134" s="177" t="s">
        <v>161</v>
      </c>
      <c r="T134" s="178" t="s">
        <v>162</v>
      </c>
      <c r="U134" s="162">
        <v>0.68279999999999996</v>
      </c>
      <c r="V134" s="162">
        <f>ROUND(E134*U134,2)</f>
        <v>1.37</v>
      </c>
      <c r="W134" s="162"/>
      <c r="X134" s="162" t="s">
        <v>163</v>
      </c>
      <c r="Y134" s="162" t="s">
        <v>164</v>
      </c>
      <c r="Z134" s="151"/>
      <c r="AA134" s="151"/>
      <c r="AB134" s="151"/>
      <c r="AC134" s="151"/>
      <c r="AD134" s="151"/>
      <c r="AE134" s="151"/>
      <c r="AF134" s="151"/>
      <c r="AG134" s="151" t="s">
        <v>165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250" t="s">
        <v>369</v>
      </c>
      <c r="D135" s="251"/>
      <c r="E135" s="251"/>
      <c r="F135" s="251"/>
      <c r="G135" s="251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167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80">
        <v>76</v>
      </c>
      <c r="B136" s="181" t="s">
        <v>370</v>
      </c>
      <c r="C136" s="190" t="s">
        <v>371</v>
      </c>
      <c r="D136" s="182" t="s">
        <v>372</v>
      </c>
      <c r="E136" s="183">
        <v>1</v>
      </c>
      <c r="F136" s="184"/>
      <c r="G136" s="185">
        <f>ROUND(E136*F136,2)</f>
        <v>0</v>
      </c>
      <c r="H136" s="184"/>
      <c r="I136" s="185">
        <f>ROUND(E136*H136,2)</f>
        <v>0</v>
      </c>
      <c r="J136" s="184"/>
      <c r="K136" s="185">
        <f>ROUND(E136*J136,2)</f>
        <v>0</v>
      </c>
      <c r="L136" s="185">
        <v>21</v>
      </c>
      <c r="M136" s="185">
        <f>G136*(1+L136/100)</f>
        <v>0</v>
      </c>
      <c r="N136" s="183">
        <v>3.46E-3</v>
      </c>
      <c r="O136" s="183">
        <f>ROUND(E136*N136,2)</f>
        <v>0</v>
      </c>
      <c r="P136" s="183">
        <v>0</v>
      </c>
      <c r="Q136" s="183">
        <f>ROUND(E136*P136,2)</f>
        <v>0</v>
      </c>
      <c r="R136" s="185" t="s">
        <v>368</v>
      </c>
      <c r="S136" s="185" t="s">
        <v>373</v>
      </c>
      <c r="T136" s="186" t="s">
        <v>162</v>
      </c>
      <c r="U136" s="162">
        <v>1.6439999999999999</v>
      </c>
      <c r="V136" s="162">
        <f>ROUND(E136*U136,2)</f>
        <v>1.64</v>
      </c>
      <c r="W136" s="162"/>
      <c r="X136" s="162" t="s">
        <v>163</v>
      </c>
      <c r="Y136" s="162" t="s">
        <v>164</v>
      </c>
      <c r="Z136" s="151"/>
      <c r="AA136" s="151"/>
      <c r="AB136" s="151"/>
      <c r="AC136" s="151"/>
      <c r="AD136" s="151"/>
      <c r="AE136" s="151"/>
      <c r="AF136" s="151"/>
      <c r="AG136" s="151" t="s">
        <v>165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65" t="s">
        <v>155</v>
      </c>
      <c r="B137" s="166" t="s">
        <v>113</v>
      </c>
      <c r="C137" s="188" t="s">
        <v>114</v>
      </c>
      <c r="D137" s="167"/>
      <c r="E137" s="168"/>
      <c r="F137" s="169"/>
      <c r="G137" s="169">
        <f>SUMIF(AG138:AG141,"&lt;&gt;NOR",G138:G141)</f>
        <v>0</v>
      </c>
      <c r="H137" s="169"/>
      <c r="I137" s="169">
        <f>SUM(I138:I141)</f>
        <v>0</v>
      </c>
      <c r="J137" s="169"/>
      <c r="K137" s="169">
        <f>SUM(K138:K141)</f>
        <v>0</v>
      </c>
      <c r="L137" s="169"/>
      <c r="M137" s="169">
        <f>SUM(M138:M141)</f>
        <v>0</v>
      </c>
      <c r="N137" s="168"/>
      <c r="O137" s="168">
        <f>SUM(O138:O141)</f>
        <v>1.53</v>
      </c>
      <c r="P137" s="168"/>
      <c r="Q137" s="168">
        <f>SUM(Q138:Q141)</f>
        <v>0</v>
      </c>
      <c r="R137" s="169"/>
      <c r="S137" s="169"/>
      <c r="T137" s="170"/>
      <c r="U137" s="164"/>
      <c r="V137" s="164">
        <f>SUM(V138:V141)</f>
        <v>10.79</v>
      </c>
      <c r="W137" s="164"/>
      <c r="X137" s="164"/>
      <c r="Y137" s="164"/>
      <c r="AG137" t="s">
        <v>156</v>
      </c>
    </row>
    <row r="138" spans="1:60" ht="22.5" outlineLevel="1" x14ac:dyDescent="0.2">
      <c r="A138" s="172">
        <v>77</v>
      </c>
      <c r="B138" s="173" t="s">
        <v>374</v>
      </c>
      <c r="C138" s="189" t="s">
        <v>375</v>
      </c>
      <c r="D138" s="174" t="s">
        <v>182</v>
      </c>
      <c r="E138" s="175">
        <v>47.324249999999999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3.2399999999999998E-2</v>
      </c>
      <c r="O138" s="175">
        <f>ROUND(E138*N138,2)</f>
        <v>1.53</v>
      </c>
      <c r="P138" s="175">
        <v>0</v>
      </c>
      <c r="Q138" s="175">
        <f>ROUND(E138*P138,2)</f>
        <v>0</v>
      </c>
      <c r="R138" s="177" t="s">
        <v>376</v>
      </c>
      <c r="S138" s="177" t="s">
        <v>161</v>
      </c>
      <c r="T138" s="178" t="s">
        <v>162</v>
      </c>
      <c r="U138" s="162">
        <v>0.22800000000000001</v>
      </c>
      <c r="V138" s="162">
        <f>ROUND(E138*U138,2)</f>
        <v>10.79</v>
      </c>
      <c r="W138" s="162"/>
      <c r="X138" s="162" t="s">
        <v>163</v>
      </c>
      <c r="Y138" s="162" t="s">
        <v>164</v>
      </c>
      <c r="Z138" s="151"/>
      <c r="AA138" s="151"/>
      <c r="AB138" s="151"/>
      <c r="AC138" s="151"/>
      <c r="AD138" s="151"/>
      <c r="AE138" s="151"/>
      <c r="AF138" s="151"/>
      <c r="AG138" s="151" t="s">
        <v>165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50" t="s">
        <v>377</v>
      </c>
      <c r="D139" s="251"/>
      <c r="E139" s="251"/>
      <c r="F139" s="251"/>
      <c r="G139" s="251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167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>
        <v>78</v>
      </c>
      <c r="B140" s="159" t="s">
        <v>378</v>
      </c>
      <c r="C140" s="191" t="s">
        <v>379</v>
      </c>
      <c r="D140" s="160" t="s">
        <v>0</v>
      </c>
      <c r="E140" s="187"/>
      <c r="F140" s="163"/>
      <c r="G140" s="162">
        <f>ROUND(E140*F140,2)</f>
        <v>0</v>
      </c>
      <c r="H140" s="163"/>
      <c r="I140" s="162">
        <f>ROUND(E140*H140,2)</f>
        <v>0</v>
      </c>
      <c r="J140" s="163"/>
      <c r="K140" s="162">
        <f>ROUND(E140*J140,2)</f>
        <v>0</v>
      </c>
      <c r="L140" s="162">
        <v>21</v>
      </c>
      <c r="M140" s="162">
        <f>G140*(1+L140/100)</f>
        <v>0</v>
      </c>
      <c r="N140" s="161">
        <v>0</v>
      </c>
      <c r="O140" s="161">
        <f>ROUND(E140*N140,2)</f>
        <v>0</v>
      </c>
      <c r="P140" s="161">
        <v>0</v>
      </c>
      <c r="Q140" s="161">
        <f>ROUND(E140*P140,2)</f>
        <v>0</v>
      </c>
      <c r="R140" s="162" t="s">
        <v>376</v>
      </c>
      <c r="S140" s="162" t="s">
        <v>161</v>
      </c>
      <c r="T140" s="162" t="s">
        <v>162</v>
      </c>
      <c r="U140" s="162">
        <v>0</v>
      </c>
      <c r="V140" s="162">
        <f>ROUND(E140*U140,2)</f>
        <v>0</v>
      </c>
      <c r="W140" s="162"/>
      <c r="X140" s="162" t="s">
        <v>340</v>
      </c>
      <c r="Y140" s="162" t="s">
        <v>164</v>
      </c>
      <c r="Z140" s="151"/>
      <c r="AA140" s="151"/>
      <c r="AB140" s="151"/>
      <c r="AC140" s="151"/>
      <c r="AD140" s="151"/>
      <c r="AE140" s="151"/>
      <c r="AF140" s="151"/>
      <c r="AG140" s="151" t="s">
        <v>341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">
      <c r="A141" s="158"/>
      <c r="B141" s="159"/>
      <c r="C141" s="259" t="s">
        <v>365</v>
      </c>
      <c r="D141" s="260"/>
      <c r="E141" s="260"/>
      <c r="F141" s="260"/>
      <c r="G141" s="260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167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x14ac:dyDescent="0.2">
      <c r="A142" s="165" t="s">
        <v>155</v>
      </c>
      <c r="B142" s="166" t="s">
        <v>115</v>
      </c>
      <c r="C142" s="188" t="s">
        <v>116</v>
      </c>
      <c r="D142" s="167"/>
      <c r="E142" s="168"/>
      <c r="F142" s="169"/>
      <c r="G142" s="169">
        <f>SUMIF(AG143:AG146,"&lt;&gt;NOR",G143:G146)</f>
        <v>0</v>
      </c>
      <c r="H142" s="169"/>
      <c r="I142" s="169">
        <f>SUM(I143:I146)</f>
        <v>0</v>
      </c>
      <c r="J142" s="169"/>
      <c r="K142" s="169">
        <f>SUM(K143:K146)</f>
        <v>0</v>
      </c>
      <c r="L142" s="169"/>
      <c r="M142" s="169">
        <f>SUM(M143:M146)</f>
        <v>0</v>
      </c>
      <c r="N142" s="168"/>
      <c r="O142" s="168">
        <f>SUM(O143:O146)</f>
        <v>0.38</v>
      </c>
      <c r="P142" s="168"/>
      <c r="Q142" s="168">
        <f>SUM(Q143:Q146)</f>
        <v>0</v>
      </c>
      <c r="R142" s="169"/>
      <c r="S142" s="169"/>
      <c r="T142" s="170"/>
      <c r="U142" s="164"/>
      <c r="V142" s="164">
        <f>SUM(V143:V146)</f>
        <v>49.989999999999995</v>
      </c>
      <c r="W142" s="164"/>
      <c r="X142" s="164"/>
      <c r="Y142" s="164"/>
      <c r="AG142" t="s">
        <v>156</v>
      </c>
    </row>
    <row r="143" spans="1:60" ht="22.5" outlineLevel="1" x14ac:dyDescent="0.2">
      <c r="A143" s="180">
        <v>79</v>
      </c>
      <c r="B143" s="181" t="s">
        <v>380</v>
      </c>
      <c r="C143" s="190" t="s">
        <v>381</v>
      </c>
      <c r="D143" s="182" t="s">
        <v>196</v>
      </c>
      <c r="E143" s="183">
        <v>56.5</v>
      </c>
      <c r="F143" s="184"/>
      <c r="G143" s="185">
        <f>ROUND(E143*F143,2)</f>
        <v>0</v>
      </c>
      <c r="H143" s="184"/>
      <c r="I143" s="185">
        <f>ROUND(E143*H143,2)</f>
        <v>0</v>
      </c>
      <c r="J143" s="184"/>
      <c r="K143" s="185">
        <f>ROUND(E143*J143,2)</f>
        <v>0</v>
      </c>
      <c r="L143" s="185">
        <v>21</v>
      </c>
      <c r="M143" s="185">
        <f>G143*(1+L143/100)</f>
        <v>0</v>
      </c>
      <c r="N143" s="183">
        <v>5.5399999999999998E-3</v>
      </c>
      <c r="O143" s="183">
        <f>ROUND(E143*N143,2)</f>
        <v>0.31</v>
      </c>
      <c r="P143" s="183">
        <v>0</v>
      </c>
      <c r="Q143" s="183">
        <f>ROUND(E143*P143,2)</f>
        <v>0</v>
      </c>
      <c r="R143" s="185" t="s">
        <v>382</v>
      </c>
      <c r="S143" s="185" t="s">
        <v>161</v>
      </c>
      <c r="T143" s="186" t="s">
        <v>162</v>
      </c>
      <c r="U143" s="162">
        <v>0.65119000000000005</v>
      </c>
      <c r="V143" s="162">
        <f>ROUND(E143*U143,2)</f>
        <v>36.79</v>
      </c>
      <c r="W143" s="162"/>
      <c r="X143" s="162" t="s">
        <v>163</v>
      </c>
      <c r="Y143" s="162" t="s">
        <v>164</v>
      </c>
      <c r="Z143" s="151"/>
      <c r="AA143" s="151"/>
      <c r="AB143" s="151"/>
      <c r="AC143" s="151"/>
      <c r="AD143" s="151"/>
      <c r="AE143" s="151"/>
      <c r="AF143" s="151"/>
      <c r="AG143" s="151" t="s">
        <v>165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33.75" outlineLevel="1" x14ac:dyDescent="0.2">
      <c r="A144" s="172">
        <v>80</v>
      </c>
      <c r="B144" s="173" t="s">
        <v>383</v>
      </c>
      <c r="C144" s="189" t="s">
        <v>384</v>
      </c>
      <c r="D144" s="174" t="s">
        <v>196</v>
      </c>
      <c r="E144" s="175">
        <v>22.2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3.0999999999999999E-3</v>
      </c>
      <c r="O144" s="175">
        <f>ROUND(E144*N144,2)</f>
        <v>7.0000000000000007E-2</v>
      </c>
      <c r="P144" s="175">
        <v>0</v>
      </c>
      <c r="Q144" s="175">
        <f>ROUND(E144*P144,2)</f>
        <v>0</v>
      </c>
      <c r="R144" s="177" t="s">
        <v>382</v>
      </c>
      <c r="S144" s="177" t="s">
        <v>161</v>
      </c>
      <c r="T144" s="178" t="s">
        <v>162</v>
      </c>
      <c r="U144" s="162">
        <v>0.5948</v>
      </c>
      <c r="V144" s="162">
        <f>ROUND(E144*U144,2)</f>
        <v>13.2</v>
      </c>
      <c r="W144" s="162"/>
      <c r="X144" s="162" t="s">
        <v>163</v>
      </c>
      <c r="Y144" s="162" t="s">
        <v>164</v>
      </c>
      <c r="Z144" s="151"/>
      <c r="AA144" s="151"/>
      <c r="AB144" s="151"/>
      <c r="AC144" s="151"/>
      <c r="AD144" s="151"/>
      <c r="AE144" s="151"/>
      <c r="AF144" s="151"/>
      <c r="AG144" s="151" t="s">
        <v>165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>
        <v>81</v>
      </c>
      <c r="B145" s="159" t="s">
        <v>385</v>
      </c>
      <c r="C145" s="191" t="s">
        <v>386</v>
      </c>
      <c r="D145" s="160" t="s">
        <v>0</v>
      </c>
      <c r="E145" s="187"/>
      <c r="F145" s="163"/>
      <c r="G145" s="162">
        <f>ROUND(E145*F145,2)</f>
        <v>0</v>
      </c>
      <c r="H145" s="163"/>
      <c r="I145" s="162">
        <f>ROUND(E145*H145,2)</f>
        <v>0</v>
      </c>
      <c r="J145" s="163"/>
      <c r="K145" s="162">
        <f>ROUND(E145*J145,2)</f>
        <v>0</v>
      </c>
      <c r="L145" s="162">
        <v>21</v>
      </c>
      <c r="M145" s="162">
        <f>G145*(1+L145/100)</f>
        <v>0</v>
      </c>
      <c r="N145" s="161">
        <v>0</v>
      </c>
      <c r="O145" s="161">
        <f>ROUND(E145*N145,2)</f>
        <v>0</v>
      </c>
      <c r="P145" s="161">
        <v>0</v>
      </c>
      <c r="Q145" s="161">
        <f>ROUND(E145*P145,2)</f>
        <v>0</v>
      </c>
      <c r="R145" s="162" t="s">
        <v>382</v>
      </c>
      <c r="S145" s="162" t="s">
        <v>161</v>
      </c>
      <c r="T145" s="162" t="s">
        <v>162</v>
      </c>
      <c r="U145" s="162">
        <v>0</v>
      </c>
      <c r="V145" s="162">
        <f>ROUND(E145*U145,2)</f>
        <v>0</v>
      </c>
      <c r="W145" s="162"/>
      <c r="X145" s="162" t="s">
        <v>340</v>
      </c>
      <c r="Y145" s="162" t="s">
        <v>164</v>
      </c>
      <c r="Z145" s="151"/>
      <c r="AA145" s="151"/>
      <c r="AB145" s="151"/>
      <c r="AC145" s="151"/>
      <c r="AD145" s="151"/>
      <c r="AE145" s="151"/>
      <c r="AF145" s="151"/>
      <c r="AG145" s="151" t="s">
        <v>341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259" t="s">
        <v>365</v>
      </c>
      <c r="D146" s="260"/>
      <c r="E146" s="260"/>
      <c r="F146" s="260"/>
      <c r="G146" s="260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167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65" t="s">
        <v>155</v>
      </c>
      <c r="B147" s="166" t="s">
        <v>117</v>
      </c>
      <c r="C147" s="188" t="s">
        <v>118</v>
      </c>
      <c r="D147" s="167"/>
      <c r="E147" s="168"/>
      <c r="F147" s="169"/>
      <c r="G147" s="169">
        <f>SUMIF(AG148:AG153,"&lt;&gt;NOR",G148:G153)</f>
        <v>0</v>
      </c>
      <c r="H147" s="169"/>
      <c r="I147" s="169">
        <f>SUM(I148:I153)</f>
        <v>0</v>
      </c>
      <c r="J147" s="169"/>
      <c r="K147" s="169">
        <f>SUM(K148:K153)</f>
        <v>0</v>
      </c>
      <c r="L147" s="169"/>
      <c r="M147" s="169">
        <f>SUM(M148:M153)</f>
        <v>0</v>
      </c>
      <c r="N147" s="168"/>
      <c r="O147" s="168">
        <f>SUM(O148:O153)</f>
        <v>0.21000000000000002</v>
      </c>
      <c r="P147" s="168"/>
      <c r="Q147" s="168">
        <f>SUM(Q148:Q153)</f>
        <v>0</v>
      </c>
      <c r="R147" s="169"/>
      <c r="S147" s="169"/>
      <c r="T147" s="170"/>
      <c r="U147" s="164"/>
      <c r="V147" s="164">
        <f>SUM(V148:V153)</f>
        <v>13.93</v>
      </c>
      <c r="W147" s="164"/>
      <c r="X147" s="164"/>
      <c r="Y147" s="164"/>
      <c r="AG147" t="s">
        <v>156</v>
      </c>
    </row>
    <row r="148" spans="1:60" ht="22.5" outlineLevel="1" x14ac:dyDescent="0.2">
      <c r="A148" s="180">
        <v>82</v>
      </c>
      <c r="B148" s="181" t="s">
        <v>387</v>
      </c>
      <c r="C148" s="190" t="s">
        <v>388</v>
      </c>
      <c r="D148" s="182" t="s">
        <v>245</v>
      </c>
      <c r="E148" s="183">
        <v>4</v>
      </c>
      <c r="F148" s="184"/>
      <c r="G148" s="185">
        <f>ROUND(E148*F148,2)</f>
        <v>0</v>
      </c>
      <c r="H148" s="184"/>
      <c r="I148" s="185">
        <f>ROUND(E148*H148,2)</f>
        <v>0</v>
      </c>
      <c r="J148" s="184"/>
      <c r="K148" s="185">
        <f>ROUND(E148*J148,2)</f>
        <v>0</v>
      </c>
      <c r="L148" s="185">
        <v>21</v>
      </c>
      <c r="M148" s="185">
        <f>G148*(1+L148/100)</f>
        <v>0</v>
      </c>
      <c r="N148" s="183">
        <v>1.1999999999999999E-3</v>
      </c>
      <c r="O148" s="183">
        <f>ROUND(E148*N148,2)</f>
        <v>0</v>
      </c>
      <c r="P148" s="183">
        <v>0</v>
      </c>
      <c r="Q148" s="183">
        <f>ROUND(E148*P148,2)</f>
        <v>0</v>
      </c>
      <c r="R148" s="185" t="s">
        <v>389</v>
      </c>
      <c r="S148" s="185" t="s">
        <v>161</v>
      </c>
      <c r="T148" s="186" t="s">
        <v>162</v>
      </c>
      <c r="U148" s="162">
        <v>2.72</v>
      </c>
      <c r="V148" s="162">
        <f>ROUND(E148*U148,2)</f>
        <v>10.88</v>
      </c>
      <c r="W148" s="162"/>
      <c r="X148" s="162" t="s">
        <v>163</v>
      </c>
      <c r="Y148" s="162" t="s">
        <v>164</v>
      </c>
      <c r="Z148" s="151"/>
      <c r="AA148" s="151"/>
      <c r="AB148" s="151"/>
      <c r="AC148" s="151"/>
      <c r="AD148" s="151"/>
      <c r="AE148" s="151"/>
      <c r="AF148" s="151"/>
      <c r="AG148" s="151" t="s">
        <v>165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 x14ac:dyDescent="0.2">
      <c r="A149" s="180">
        <v>83</v>
      </c>
      <c r="B149" s="181" t="s">
        <v>390</v>
      </c>
      <c r="C149" s="190" t="s">
        <v>391</v>
      </c>
      <c r="D149" s="182" t="s">
        <v>245</v>
      </c>
      <c r="E149" s="183">
        <v>1</v>
      </c>
      <c r="F149" s="184"/>
      <c r="G149" s="185">
        <f>ROUND(E149*F149,2)</f>
        <v>0</v>
      </c>
      <c r="H149" s="184"/>
      <c r="I149" s="185">
        <f>ROUND(E149*H149,2)</f>
        <v>0</v>
      </c>
      <c r="J149" s="184"/>
      <c r="K149" s="185">
        <f>ROUND(E149*J149,2)</f>
        <v>0</v>
      </c>
      <c r="L149" s="185">
        <v>21</v>
      </c>
      <c r="M149" s="185">
        <f>G149*(1+L149/100)</f>
        <v>0</v>
      </c>
      <c r="N149" s="183">
        <v>1.65E-3</v>
      </c>
      <c r="O149" s="183">
        <f>ROUND(E149*N149,2)</f>
        <v>0</v>
      </c>
      <c r="P149" s="183">
        <v>0</v>
      </c>
      <c r="Q149" s="183">
        <f>ROUND(E149*P149,2)</f>
        <v>0</v>
      </c>
      <c r="R149" s="185" t="s">
        <v>389</v>
      </c>
      <c r="S149" s="185" t="s">
        <v>161</v>
      </c>
      <c r="T149" s="186" t="s">
        <v>162</v>
      </c>
      <c r="U149" s="162">
        <v>3.05</v>
      </c>
      <c r="V149" s="162">
        <f>ROUND(E149*U149,2)</f>
        <v>3.05</v>
      </c>
      <c r="W149" s="162"/>
      <c r="X149" s="162" t="s">
        <v>163</v>
      </c>
      <c r="Y149" s="162" t="s">
        <v>164</v>
      </c>
      <c r="Z149" s="151"/>
      <c r="AA149" s="151"/>
      <c r="AB149" s="151"/>
      <c r="AC149" s="151"/>
      <c r="AD149" s="151"/>
      <c r="AE149" s="151"/>
      <c r="AF149" s="151"/>
      <c r="AG149" s="151" t="s">
        <v>165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80">
        <v>84</v>
      </c>
      <c r="B150" s="181" t="s">
        <v>392</v>
      </c>
      <c r="C150" s="190" t="s">
        <v>393</v>
      </c>
      <c r="D150" s="182" t="s">
        <v>245</v>
      </c>
      <c r="E150" s="183">
        <v>4</v>
      </c>
      <c r="F150" s="184"/>
      <c r="G150" s="185">
        <f>ROUND(E150*F150,2)</f>
        <v>0</v>
      </c>
      <c r="H150" s="184"/>
      <c r="I150" s="185">
        <f>ROUND(E150*H150,2)</f>
        <v>0</v>
      </c>
      <c r="J150" s="184"/>
      <c r="K150" s="185">
        <f>ROUND(E150*J150,2)</f>
        <v>0</v>
      </c>
      <c r="L150" s="185">
        <v>21</v>
      </c>
      <c r="M150" s="185">
        <f>G150*(1+L150/100)</f>
        <v>0</v>
      </c>
      <c r="N150" s="183">
        <v>3.5000000000000003E-2</v>
      </c>
      <c r="O150" s="183">
        <f>ROUND(E150*N150,2)</f>
        <v>0.14000000000000001</v>
      </c>
      <c r="P150" s="183">
        <v>0</v>
      </c>
      <c r="Q150" s="183">
        <f>ROUND(E150*P150,2)</f>
        <v>0</v>
      </c>
      <c r="R150" s="185"/>
      <c r="S150" s="185" t="s">
        <v>225</v>
      </c>
      <c r="T150" s="186" t="s">
        <v>162</v>
      </c>
      <c r="U150" s="162">
        <v>0</v>
      </c>
      <c r="V150" s="162">
        <f>ROUND(E150*U150,2)</f>
        <v>0</v>
      </c>
      <c r="W150" s="162"/>
      <c r="X150" s="162" t="s">
        <v>232</v>
      </c>
      <c r="Y150" s="162" t="s">
        <v>164</v>
      </c>
      <c r="Z150" s="151"/>
      <c r="AA150" s="151"/>
      <c r="AB150" s="151"/>
      <c r="AC150" s="151"/>
      <c r="AD150" s="151"/>
      <c r="AE150" s="151"/>
      <c r="AF150" s="151"/>
      <c r="AG150" s="151" t="s">
        <v>233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2">
        <v>85</v>
      </c>
      <c r="B151" s="173" t="s">
        <v>394</v>
      </c>
      <c r="C151" s="189" t="s">
        <v>395</v>
      </c>
      <c r="D151" s="174" t="s">
        <v>245</v>
      </c>
      <c r="E151" s="175">
        <v>1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7.0000000000000007E-2</v>
      </c>
      <c r="O151" s="175">
        <f>ROUND(E151*N151,2)</f>
        <v>7.0000000000000007E-2</v>
      </c>
      <c r="P151" s="175">
        <v>0</v>
      </c>
      <c r="Q151" s="175">
        <f>ROUND(E151*P151,2)</f>
        <v>0</v>
      </c>
      <c r="R151" s="177"/>
      <c r="S151" s="177" t="s">
        <v>225</v>
      </c>
      <c r="T151" s="178" t="s">
        <v>162</v>
      </c>
      <c r="U151" s="162">
        <v>0</v>
      </c>
      <c r="V151" s="162">
        <f>ROUND(E151*U151,2)</f>
        <v>0</v>
      </c>
      <c r="W151" s="162"/>
      <c r="X151" s="162" t="s">
        <v>232</v>
      </c>
      <c r="Y151" s="162" t="s">
        <v>164</v>
      </c>
      <c r="Z151" s="151"/>
      <c r="AA151" s="151"/>
      <c r="AB151" s="151"/>
      <c r="AC151" s="151"/>
      <c r="AD151" s="151"/>
      <c r="AE151" s="151"/>
      <c r="AF151" s="151"/>
      <c r="AG151" s="151" t="s">
        <v>233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>
        <v>86</v>
      </c>
      <c r="B152" s="159" t="s">
        <v>396</v>
      </c>
      <c r="C152" s="191" t="s">
        <v>397</v>
      </c>
      <c r="D152" s="160" t="s">
        <v>0</v>
      </c>
      <c r="E152" s="187"/>
      <c r="F152" s="163"/>
      <c r="G152" s="162">
        <f>ROUND(E152*F152,2)</f>
        <v>0</v>
      </c>
      <c r="H152" s="163"/>
      <c r="I152" s="162">
        <f>ROUND(E152*H152,2)</f>
        <v>0</v>
      </c>
      <c r="J152" s="163"/>
      <c r="K152" s="162">
        <f>ROUND(E152*J152,2)</f>
        <v>0</v>
      </c>
      <c r="L152" s="162">
        <v>21</v>
      </c>
      <c r="M152" s="162">
        <f>G152*(1+L152/100)</f>
        <v>0</v>
      </c>
      <c r="N152" s="161">
        <v>0</v>
      </c>
      <c r="O152" s="161">
        <f>ROUND(E152*N152,2)</f>
        <v>0</v>
      </c>
      <c r="P152" s="161">
        <v>0</v>
      </c>
      <c r="Q152" s="161">
        <f>ROUND(E152*P152,2)</f>
        <v>0</v>
      </c>
      <c r="R152" s="162" t="s">
        <v>389</v>
      </c>
      <c r="S152" s="162" t="s">
        <v>161</v>
      </c>
      <c r="T152" s="162" t="s">
        <v>162</v>
      </c>
      <c r="U152" s="162">
        <v>0</v>
      </c>
      <c r="V152" s="162">
        <f>ROUND(E152*U152,2)</f>
        <v>0</v>
      </c>
      <c r="W152" s="162"/>
      <c r="X152" s="162" t="s">
        <v>340</v>
      </c>
      <c r="Y152" s="162" t="s">
        <v>164</v>
      </c>
      <c r="Z152" s="151"/>
      <c r="AA152" s="151"/>
      <c r="AB152" s="151"/>
      <c r="AC152" s="151"/>
      <c r="AD152" s="151"/>
      <c r="AE152" s="151"/>
      <c r="AF152" s="151"/>
      <c r="AG152" s="151" t="s">
        <v>341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">
      <c r="A153" s="158"/>
      <c r="B153" s="159"/>
      <c r="C153" s="259" t="s">
        <v>365</v>
      </c>
      <c r="D153" s="260"/>
      <c r="E153" s="260"/>
      <c r="F153" s="260"/>
      <c r="G153" s="260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167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65" t="s">
        <v>155</v>
      </c>
      <c r="B154" s="166" t="s">
        <v>119</v>
      </c>
      <c r="C154" s="188" t="s">
        <v>120</v>
      </c>
      <c r="D154" s="167"/>
      <c r="E154" s="168"/>
      <c r="F154" s="169"/>
      <c r="G154" s="169">
        <f>SUMIF(AG155:AG170,"&lt;&gt;NOR",G155:G170)</f>
        <v>0</v>
      </c>
      <c r="H154" s="169"/>
      <c r="I154" s="169">
        <f>SUM(I155:I170)</f>
        <v>0</v>
      </c>
      <c r="J154" s="169"/>
      <c r="K154" s="169">
        <f>SUM(K155:K170)</f>
        <v>0</v>
      </c>
      <c r="L154" s="169"/>
      <c r="M154" s="169">
        <f>SUM(M155:M170)</f>
        <v>0</v>
      </c>
      <c r="N154" s="168"/>
      <c r="O154" s="168">
        <f>SUM(O155:O170)</f>
        <v>1.6</v>
      </c>
      <c r="P154" s="168"/>
      <c r="Q154" s="168">
        <f>SUM(Q155:Q170)</f>
        <v>0</v>
      </c>
      <c r="R154" s="169"/>
      <c r="S154" s="169"/>
      <c r="T154" s="170"/>
      <c r="U154" s="164"/>
      <c r="V154" s="164">
        <f>SUM(V155:V170)</f>
        <v>69.27</v>
      </c>
      <c r="W154" s="164"/>
      <c r="X154" s="164"/>
      <c r="Y154" s="164"/>
      <c r="AG154" t="s">
        <v>156</v>
      </c>
    </row>
    <row r="155" spans="1:60" outlineLevel="1" x14ac:dyDescent="0.2">
      <c r="A155" s="180">
        <v>87</v>
      </c>
      <c r="B155" s="181" t="s">
        <v>398</v>
      </c>
      <c r="C155" s="190" t="s">
        <v>399</v>
      </c>
      <c r="D155" s="182" t="s">
        <v>196</v>
      </c>
      <c r="E155" s="183">
        <v>4</v>
      </c>
      <c r="F155" s="184"/>
      <c r="G155" s="185">
        <f>ROUND(E155*F155,2)</f>
        <v>0</v>
      </c>
      <c r="H155" s="184"/>
      <c r="I155" s="185">
        <f>ROUND(E155*H155,2)</f>
        <v>0</v>
      </c>
      <c r="J155" s="184"/>
      <c r="K155" s="185">
        <f>ROUND(E155*J155,2)</f>
        <v>0</v>
      </c>
      <c r="L155" s="185">
        <v>21</v>
      </c>
      <c r="M155" s="185">
        <f>G155*(1+L155/100)</f>
        <v>0</v>
      </c>
      <c r="N155" s="183">
        <v>2.0000000000000002E-5</v>
      </c>
      <c r="O155" s="183">
        <f>ROUND(E155*N155,2)</f>
        <v>0</v>
      </c>
      <c r="P155" s="183">
        <v>0</v>
      </c>
      <c r="Q155" s="183">
        <f>ROUND(E155*P155,2)</f>
        <v>0</v>
      </c>
      <c r="R155" s="185" t="s">
        <v>400</v>
      </c>
      <c r="S155" s="185" t="s">
        <v>161</v>
      </c>
      <c r="T155" s="186" t="s">
        <v>162</v>
      </c>
      <c r="U155" s="162">
        <v>0.375</v>
      </c>
      <c r="V155" s="162">
        <f>ROUND(E155*U155,2)</f>
        <v>1.5</v>
      </c>
      <c r="W155" s="162"/>
      <c r="X155" s="162" t="s">
        <v>163</v>
      </c>
      <c r="Y155" s="162" t="s">
        <v>164</v>
      </c>
      <c r="Z155" s="151"/>
      <c r="AA155" s="151"/>
      <c r="AB155" s="151"/>
      <c r="AC155" s="151"/>
      <c r="AD155" s="151"/>
      <c r="AE155" s="151"/>
      <c r="AF155" s="151"/>
      <c r="AG155" s="151" t="s">
        <v>165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2">
        <v>88</v>
      </c>
      <c r="B156" s="173" t="s">
        <v>401</v>
      </c>
      <c r="C156" s="189" t="s">
        <v>402</v>
      </c>
      <c r="D156" s="174" t="s">
        <v>245</v>
      </c>
      <c r="E156" s="175">
        <v>1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5">
        <v>2.0500000000000002E-3</v>
      </c>
      <c r="O156" s="175">
        <f>ROUND(E156*N156,2)</f>
        <v>0</v>
      </c>
      <c r="P156" s="175">
        <v>0</v>
      </c>
      <c r="Q156" s="175">
        <f>ROUND(E156*P156,2)</f>
        <v>0</v>
      </c>
      <c r="R156" s="177" t="s">
        <v>400</v>
      </c>
      <c r="S156" s="177" t="s">
        <v>161</v>
      </c>
      <c r="T156" s="178" t="s">
        <v>162</v>
      </c>
      <c r="U156" s="162">
        <v>16.704000000000001</v>
      </c>
      <c r="V156" s="162">
        <f>ROUND(E156*U156,2)</f>
        <v>16.7</v>
      </c>
      <c r="W156" s="162"/>
      <c r="X156" s="162" t="s">
        <v>163</v>
      </c>
      <c r="Y156" s="162" t="s">
        <v>164</v>
      </c>
      <c r="Z156" s="151"/>
      <c r="AA156" s="151"/>
      <c r="AB156" s="151"/>
      <c r="AC156" s="151"/>
      <c r="AD156" s="151"/>
      <c r="AE156" s="151"/>
      <c r="AF156" s="151"/>
      <c r="AG156" s="151" t="s">
        <v>165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2" x14ac:dyDescent="0.2">
      <c r="A157" s="158"/>
      <c r="B157" s="159"/>
      <c r="C157" s="250" t="s">
        <v>403</v>
      </c>
      <c r="D157" s="251"/>
      <c r="E157" s="251"/>
      <c r="F157" s="251"/>
      <c r="G157" s="251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1"/>
      <c r="AA157" s="151"/>
      <c r="AB157" s="151"/>
      <c r="AC157" s="151"/>
      <c r="AD157" s="151"/>
      <c r="AE157" s="151"/>
      <c r="AF157" s="151"/>
      <c r="AG157" s="151" t="s">
        <v>167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2">
        <v>89</v>
      </c>
      <c r="B158" s="173" t="s">
        <v>404</v>
      </c>
      <c r="C158" s="189" t="s">
        <v>405</v>
      </c>
      <c r="D158" s="174" t="s">
        <v>245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2.7899999999999999E-3</v>
      </c>
      <c r="O158" s="175">
        <f>ROUND(E158*N158,2)</f>
        <v>0</v>
      </c>
      <c r="P158" s="175">
        <v>0</v>
      </c>
      <c r="Q158" s="175">
        <f>ROUND(E158*P158,2)</f>
        <v>0</v>
      </c>
      <c r="R158" s="177" t="s">
        <v>400</v>
      </c>
      <c r="S158" s="177" t="s">
        <v>161</v>
      </c>
      <c r="T158" s="178" t="s">
        <v>162</v>
      </c>
      <c r="U158" s="162">
        <v>20.16</v>
      </c>
      <c r="V158" s="162">
        <f>ROUND(E158*U158,2)</f>
        <v>20.16</v>
      </c>
      <c r="W158" s="162"/>
      <c r="X158" s="162" t="s">
        <v>163</v>
      </c>
      <c r="Y158" s="162" t="s">
        <v>164</v>
      </c>
      <c r="Z158" s="151"/>
      <c r="AA158" s="151"/>
      <c r="AB158" s="151"/>
      <c r="AC158" s="151"/>
      <c r="AD158" s="151"/>
      <c r="AE158" s="151"/>
      <c r="AF158" s="151"/>
      <c r="AG158" s="151" t="s">
        <v>165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250" t="s">
        <v>403</v>
      </c>
      <c r="D159" s="251"/>
      <c r="E159" s="251"/>
      <c r="F159" s="251"/>
      <c r="G159" s="251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1"/>
      <c r="AA159" s="151"/>
      <c r="AB159" s="151"/>
      <c r="AC159" s="151"/>
      <c r="AD159" s="151"/>
      <c r="AE159" s="151"/>
      <c r="AF159" s="151"/>
      <c r="AG159" s="151" t="s">
        <v>167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80">
        <v>90</v>
      </c>
      <c r="B160" s="181" t="s">
        <v>406</v>
      </c>
      <c r="C160" s="190" t="s">
        <v>407</v>
      </c>
      <c r="D160" s="182" t="s">
        <v>408</v>
      </c>
      <c r="E160" s="183">
        <v>1</v>
      </c>
      <c r="F160" s="184"/>
      <c r="G160" s="185">
        <f>ROUND(E160*F160,2)</f>
        <v>0</v>
      </c>
      <c r="H160" s="184"/>
      <c r="I160" s="185">
        <f>ROUND(E160*H160,2)</f>
        <v>0</v>
      </c>
      <c r="J160" s="184"/>
      <c r="K160" s="185">
        <f>ROUND(E160*J160,2)</f>
        <v>0</v>
      </c>
      <c r="L160" s="185">
        <v>21</v>
      </c>
      <c r="M160" s="185">
        <f>G160*(1+L160/100)</f>
        <v>0</v>
      </c>
      <c r="N160" s="183">
        <v>0</v>
      </c>
      <c r="O160" s="183">
        <f>ROUND(E160*N160,2)</f>
        <v>0</v>
      </c>
      <c r="P160" s="183">
        <v>0</v>
      </c>
      <c r="Q160" s="183">
        <f>ROUND(E160*P160,2)</f>
        <v>0</v>
      </c>
      <c r="R160" s="185"/>
      <c r="S160" s="185" t="s">
        <v>225</v>
      </c>
      <c r="T160" s="186" t="s">
        <v>251</v>
      </c>
      <c r="U160" s="162">
        <v>0</v>
      </c>
      <c r="V160" s="162">
        <f>ROUND(E160*U160,2)</f>
        <v>0</v>
      </c>
      <c r="W160" s="162"/>
      <c r="X160" s="162" t="s">
        <v>163</v>
      </c>
      <c r="Y160" s="162" t="s">
        <v>164</v>
      </c>
      <c r="Z160" s="151"/>
      <c r="AA160" s="151"/>
      <c r="AB160" s="151"/>
      <c r="AC160" s="151"/>
      <c r="AD160" s="151"/>
      <c r="AE160" s="151"/>
      <c r="AF160" s="151"/>
      <c r="AG160" s="151" t="s">
        <v>165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80">
        <v>91</v>
      </c>
      <c r="B161" s="181" t="s">
        <v>409</v>
      </c>
      <c r="C161" s="190" t="s">
        <v>410</v>
      </c>
      <c r="D161" s="182" t="s">
        <v>333</v>
      </c>
      <c r="E161" s="183">
        <v>4</v>
      </c>
      <c r="F161" s="184"/>
      <c r="G161" s="185">
        <f>ROUND(E161*F161,2)</f>
        <v>0</v>
      </c>
      <c r="H161" s="184"/>
      <c r="I161" s="185">
        <f>ROUND(E161*H161,2)</f>
        <v>0</v>
      </c>
      <c r="J161" s="184"/>
      <c r="K161" s="185">
        <f>ROUND(E161*J161,2)</f>
        <v>0</v>
      </c>
      <c r="L161" s="185">
        <v>21</v>
      </c>
      <c r="M161" s="185">
        <f>G161*(1+L161/100)</f>
        <v>0</v>
      </c>
      <c r="N161" s="183">
        <v>0</v>
      </c>
      <c r="O161" s="183">
        <f>ROUND(E161*N161,2)</f>
        <v>0</v>
      </c>
      <c r="P161" s="183">
        <v>0</v>
      </c>
      <c r="Q161" s="183">
        <f>ROUND(E161*P161,2)</f>
        <v>0</v>
      </c>
      <c r="R161" s="185"/>
      <c r="S161" s="185" t="s">
        <v>225</v>
      </c>
      <c r="T161" s="186" t="s">
        <v>251</v>
      </c>
      <c r="U161" s="162">
        <v>0</v>
      </c>
      <c r="V161" s="162">
        <f>ROUND(E161*U161,2)</f>
        <v>0</v>
      </c>
      <c r="W161" s="162"/>
      <c r="X161" s="162" t="s">
        <v>163</v>
      </c>
      <c r="Y161" s="162" t="s">
        <v>164</v>
      </c>
      <c r="Z161" s="151"/>
      <c r="AA161" s="151"/>
      <c r="AB161" s="151"/>
      <c r="AC161" s="151"/>
      <c r="AD161" s="151"/>
      <c r="AE161" s="151"/>
      <c r="AF161" s="151"/>
      <c r="AG161" s="151" t="s">
        <v>165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0">
        <v>92</v>
      </c>
      <c r="B162" s="181" t="s">
        <v>411</v>
      </c>
      <c r="C162" s="190" t="s">
        <v>412</v>
      </c>
      <c r="D162" s="182" t="s">
        <v>196</v>
      </c>
      <c r="E162" s="183">
        <v>4</v>
      </c>
      <c r="F162" s="184"/>
      <c r="G162" s="185">
        <f>ROUND(E162*F162,2)</f>
        <v>0</v>
      </c>
      <c r="H162" s="184"/>
      <c r="I162" s="185">
        <f>ROUND(E162*H162,2)</f>
        <v>0</v>
      </c>
      <c r="J162" s="184"/>
      <c r="K162" s="185">
        <f>ROUND(E162*J162,2)</f>
        <v>0</v>
      </c>
      <c r="L162" s="185">
        <v>21</v>
      </c>
      <c r="M162" s="185">
        <f>G162*(1+L162/100)</f>
        <v>0</v>
      </c>
      <c r="N162" s="183">
        <v>0</v>
      </c>
      <c r="O162" s="183">
        <f>ROUND(E162*N162,2)</f>
        <v>0</v>
      </c>
      <c r="P162" s="183">
        <v>0</v>
      </c>
      <c r="Q162" s="183">
        <f>ROUND(E162*P162,2)</f>
        <v>0</v>
      </c>
      <c r="R162" s="185"/>
      <c r="S162" s="185" t="s">
        <v>225</v>
      </c>
      <c r="T162" s="186" t="s">
        <v>226</v>
      </c>
      <c r="U162" s="162">
        <v>0</v>
      </c>
      <c r="V162" s="162">
        <f>ROUND(E162*U162,2)</f>
        <v>0</v>
      </c>
      <c r="W162" s="162"/>
      <c r="X162" s="162" t="s">
        <v>163</v>
      </c>
      <c r="Y162" s="162" t="s">
        <v>164</v>
      </c>
      <c r="Z162" s="151"/>
      <c r="AA162" s="151"/>
      <c r="AB162" s="151"/>
      <c r="AC162" s="151"/>
      <c r="AD162" s="151"/>
      <c r="AE162" s="151"/>
      <c r="AF162" s="151"/>
      <c r="AG162" s="151" t="s">
        <v>165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72">
        <v>93</v>
      </c>
      <c r="B163" s="173" t="s">
        <v>413</v>
      </c>
      <c r="C163" s="189" t="s">
        <v>414</v>
      </c>
      <c r="D163" s="174" t="s">
        <v>415</v>
      </c>
      <c r="E163" s="175">
        <v>23.747699999999998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4.5690000000000001E-2</v>
      </c>
      <c r="O163" s="175">
        <f>ROUND(E163*N163,2)</f>
        <v>1.0900000000000001</v>
      </c>
      <c r="P163" s="175">
        <v>0</v>
      </c>
      <c r="Q163" s="175">
        <f>ROUND(E163*P163,2)</f>
        <v>0</v>
      </c>
      <c r="R163" s="177"/>
      <c r="S163" s="177" t="s">
        <v>225</v>
      </c>
      <c r="T163" s="178" t="s">
        <v>251</v>
      </c>
      <c r="U163" s="162">
        <v>1.21455</v>
      </c>
      <c r="V163" s="162">
        <f>ROUND(E163*U163,2)</f>
        <v>28.84</v>
      </c>
      <c r="W163" s="162"/>
      <c r="X163" s="162" t="s">
        <v>416</v>
      </c>
      <c r="Y163" s="162" t="s">
        <v>164</v>
      </c>
      <c r="Z163" s="151"/>
      <c r="AA163" s="151"/>
      <c r="AB163" s="151"/>
      <c r="AC163" s="151"/>
      <c r="AD163" s="151"/>
      <c r="AE163" s="151"/>
      <c r="AF163" s="151"/>
      <c r="AG163" s="151" t="s">
        <v>417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2" x14ac:dyDescent="0.2">
      <c r="A164" s="158"/>
      <c r="B164" s="159"/>
      <c r="C164" s="261" t="s">
        <v>455</v>
      </c>
      <c r="D164" s="262"/>
      <c r="E164" s="262"/>
      <c r="F164" s="262"/>
      <c r="G164" s="262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418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79" t="str">
        <f>C164</f>
        <v>V ceně výroby, dodávky a montáže jsou zakalkulovány všechnu nutné náklady pro výrobu a montáž dle technické specifikace projektové dokumentace.</v>
      </c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263" t="s">
        <v>419</v>
      </c>
      <c r="D165" s="264"/>
      <c r="E165" s="264"/>
      <c r="F165" s="264"/>
      <c r="G165" s="264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1"/>
      <c r="AA165" s="151"/>
      <c r="AB165" s="151"/>
      <c r="AC165" s="151"/>
      <c r="AD165" s="151"/>
      <c r="AE165" s="151"/>
      <c r="AF165" s="151"/>
      <c r="AG165" s="151" t="s">
        <v>418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80">
        <v>94</v>
      </c>
      <c r="B166" s="181" t="s">
        <v>420</v>
      </c>
      <c r="C166" s="190" t="s">
        <v>421</v>
      </c>
      <c r="D166" s="182" t="s">
        <v>415</v>
      </c>
      <c r="E166" s="183">
        <v>1.7071000000000001</v>
      </c>
      <c r="F166" s="184"/>
      <c r="G166" s="185">
        <f>ROUND(E166*F166,2)</f>
        <v>0</v>
      </c>
      <c r="H166" s="184"/>
      <c r="I166" s="185">
        <f>ROUND(E166*H166,2)</f>
        <v>0</v>
      </c>
      <c r="J166" s="184"/>
      <c r="K166" s="185">
        <f>ROUND(E166*J166,2)</f>
        <v>0</v>
      </c>
      <c r="L166" s="185">
        <v>21</v>
      </c>
      <c r="M166" s="185">
        <f>G166*(1+L166/100)</f>
        <v>0</v>
      </c>
      <c r="N166" s="183">
        <v>4.5690000000000001E-2</v>
      </c>
      <c r="O166" s="183">
        <f>ROUND(E166*N166,2)</f>
        <v>0.08</v>
      </c>
      <c r="P166" s="183">
        <v>0</v>
      </c>
      <c r="Q166" s="183">
        <f>ROUND(E166*P166,2)</f>
        <v>0</v>
      </c>
      <c r="R166" s="185"/>
      <c r="S166" s="185" t="s">
        <v>225</v>
      </c>
      <c r="T166" s="186" t="s">
        <v>251</v>
      </c>
      <c r="U166" s="162">
        <v>1.21455</v>
      </c>
      <c r="V166" s="162">
        <f>ROUND(E166*U166,2)</f>
        <v>2.0699999999999998</v>
      </c>
      <c r="W166" s="162"/>
      <c r="X166" s="162" t="s">
        <v>416</v>
      </c>
      <c r="Y166" s="162" t="s">
        <v>164</v>
      </c>
      <c r="Z166" s="151"/>
      <c r="AA166" s="151"/>
      <c r="AB166" s="151"/>
      <c r="AC166" s="151"/>
      <c r="AD166" s="151"/>
      <c r="AE166" s="151"/>
      <c r="AF166" s="151"/>
      <c r="AG166" s="151" t="s">
        <v>417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80">
        <v>95</v>
      </c>
      <c r="B167" s="181" t="s">
        <v>422</v>
      </c>
      <c r="C167" s="190" t="s">
        <v>423</v>
      </c>
      <c r="D167" s="182" t="s">
        <v>245</v>
      </c>
      <c r="E167" s="183">
        <v>1</v>
      </c>
      <c r="F167" s="184"/>
      <c r="G167" s="185">
        <f>ROUND(E167*F167,2)</f>
        <v>0</v>
      </c>
      <c r="H167" s="184"/>
      <c r="I167" s="185">
        <f>ROUND(E167*H167,2)</f>
        <v>0</v>
      </c>
      <c r="J167" s="184"/>
      <c r="K167" s="185">
        <f>ROUND(E167*J167,2)</f>
        <v>0</v>
      </c>
      <c r="L167" s="185">
        <v>21</v>
      </c>
      <c r="M167" s="185">
        <f>G167*(1+L167/100)</f>
        <v>0</v>
      </c>
      <c r="N167" s="183">
        <v>0.17</v>
      </c>
      <c r="O167" s="183">
        <f>ROUND(E167*N167,2)</f>
        <v>0.17</v>
      </c>
      <c r="P167" s="183">
        <v>0</v>
      </c>
      <c r="Q167" s="183">
        <f>ROUND(E167*P167,2)</f>
        <v>0</v>
      </c>
      <c r="R167" s="185"/>
      <c r="S167" s="185" t="s">
        <v>225</v>
      </c>
      <c r="T167" s="186" t="s">
        <v>251</v>
      </c>
      <c r="U167" s="162">
        <v>0</v>
      </c>
      <c r="V167" s="162">
        <f>ROUND(E167*U167,2)</f>
        <v>0</v>
      </c>
      <c r="W167" s="162"/>
      <c r="X167" s="162" t="s">
        <v>232</v>
      </c>
      <c r="Y167" s="162" t="s">
        <v>164</v>
      </c>
      <c r="Z167" s="151"/>
      <c r="AA167" s="151"/>
      <c r="AB167" s="151"/>
      <c r="AC167" s="151"/>
      <c r="AD167" s="151"/>
      <c r="AE167" s="151"/>
      <c r="AF167" s="151"/>
      <c r="AG167" s="151" t="s">
        <v>233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2">
        <v>96</v>
      </c>
      <c r="B168" s="173" t="s">
        <v>424</v>
      </c>
      <c r="C168" s="189" t="s">
        <v>425</v>
      </c>
      <c r="D168" s="174" t="s">
        <v>245</v>
      </c>
      <c r="E168" s="175">
        <v>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0.26</v>
      </c>
      <c r="O168" s="175">
        <f>ROUND(E168*N168,2)</f>
        <v>0.26</v>
      </c>
      <c r="P168" s="175">
        <v>0</v>
      </c>
      <c r="Q168" s="175">
        <f>ROUND(E168*P168,2)</f>
        <v>0</v>
      </c>
      <c r="R168" s="177"/>
      <c r="S168" s="177" t="s">
        <v>225</v>
      </c>
      <c r="T168" s="178" t="s">
        <v>251</v>
      </c>
      <c r="U168" s="162">
        <v>0</v>
      </c>
      <c r="V168" s="162">
        <f>ROUND(E168*U168,2)</f>
        <v>0</v>
      </c>
      <c r="W168" s="162"/>
      <c r="X168" s="162" t="s">
        <v>232</v>
      </c>
      <c r="Y168" s="162" t="s">
        <v>164</v>
      </c>
      <c r="Z168" s="151"/>
      <c r="AA168" s="151"/>
      <c r="AB168" s="151"/>
      <c r="AC168" s="151"/>
      <c r="AD168" s="151"/>
      <c r="AE168" s="151"/>
      <c r="AF168" s="151"/>
      <c r="AG168" s="151" t="s">
        <v>233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>
        <v>97</v>
      </c>
      <c r="B169" s="159" t="s">
        <v>426</v>
      </c>
      <c r="C169" s="191" t="s">
        <v>427</v>
      </c>
      <c r="D169" s="160" t="s">
        <v>0</v>
      </c>
      <c r="E169" s="187"/>
      <c r="F169" s="163"/>
      <c r="G169" s="162">
        <f>ROUND(E169*F169,2)</f>
        <v>0</v>
      </c>
      <c r="H169" s="163"/>
      <c r="I169" s="162">
        <f>ROUND(E169*H169,2)</f>
        <v>0</v>
      </c>
      <c r="J169" s="163"/>
      <c r="K169" s="162">
        <f>ROUND(E169*J169,2)</f>
        <v>0</v>
      </c>
      <c r="L169" s="162">
        <v>21</v>
      </c>
      <c r="M169" s="162">
        <f>G169*(1+L169/100)</f>
        <v>0</v>
      </c>
      <c r="N169" s="161">
        <v>0</v>
      </c>
      <c r="O169" s="161">
        <f>ROUND(E169*N169,2)</f>
        <v>0</v>
      </c>
      <c r="P169" s="161">
        <v>0</v>
      </c>
      <c r="Q169" s="161">
        <f>ROUND(E169*P169,2)</f>
        <v>0</v>
      </c>
      <c r="R169" s="162" t="s">
        <v>400</v>
      </c>
      <c r="S169" s="162" t="s">
        <v>161</v>
      </c>
      <c r="T169" s="162" t="s">
        <v>162</v>
      </c>
      <c r="U169" s="162">
        <v>0</v>
      </c>
      <c r="V169" s="162">
        <f>ROUND(E169*U169,2)</f>
        <v>0</v>
      </c>
      <c r="W169" s="162"/>
      <c r="X169" s="162" t="s">
        <v>340</v>
      </c>
      <c r="Y169" s="162" t="s">
        <v>164</v>
      </c>
      <c r="Z169" s="151"/>
      <c r="AA169" s="151"/>
      <c r="AB169" s="151"/>
      <c r="AC169" s="151"/>
      <c r="AD169" s="151"/>
      <c r="AE169" s="151"/>
      <c r="AF169" s="151"/>
      <c r="AG169" s="151" t="s">
        <v>341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259" t="s">
        <v>365</v>
      </c>
      <c r="D170" s="260"/>
      <c r="E170" s="260"/>
      <c r="F170" s="260"/>
      <c r="G170" s="260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62"/>
      <c r="Z170" s="151"/>
      <c r="AA170" s="151"/>
      <c r="AB170" s="151"/>
      <c r="AC170" s="151"/>
      <c r="AD170" s="151"/>
      <c r="AE170" s="151"/>
      <c r="AF170" s="151"/>
      <c r="AG170" s="151" t="s">
        <v>167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x14ac:dyDescent="0.2">
      <c r="A171" s="165" t="s">
        <v>155</v>
      </c>
      <c r="B171" s="166" t="s">
        <v>121</v>
      </c>
      <c r="C171" s="188" t="s">
        <v>122</v>
      </c>
      <c r="D171" s="167"/>
      <c r="E171" s="168"/>
      <c r="F171" s="169"/>
      <c r="G171" s="169">
        <f>SUMIF(AG172:AG172,"&lt;&gt;NOR",G172:G172)</f>
        <v>0</v>
      </c>
      <c r="H171" s="169"/>
      <c r="I171" s="169">
        <f>SUM(I172:I172)</f>
        <v>0</v>
      </c>
      <c r="J171" s="169"/>
      <c r="K171" s="169">
        <f>SUM(K172:K172)</f>
        <v>0</v>
      </c>
      <c r="L171" s="169"/>
      <c r="M171" s="169">
        <f>SUM(M172:M172)</f>
        <v>0</v>
      </c>
      <c r="N171" s="168"/>
      <c r="O171" s="168">
        <f>SUM(O172:O172)</f>
        <v>0</v>
      </c>
      <c r="P171" s="168"/>
      <c r="Q171" s="168">
        <f>SUM(Q172:Q172)</f>
        <v>0</v>
      </c>
      <c r="R171" s="169"/>
      <c r="S171" s="169"/>
      <c r="T171" s="170"/>
      <c r="U171" s="164"/>
      <c r="V171" s="164">
        <f>SUM(V172:V172)</f>
        <v>0</v>
      </c>
      <c r="W171" s="164"/>
      <c r="X171" s="164"/>
      <c r="Y171" s="164"/>
      <c r="AG171" t="s">
        <v>156</v>
      </c>
    </row>
    <row r="172" spans="1:60" outlineLevel="1" x14ac:dyDescent="0.2">
      <c r="A172" s="180">
        <v>98</v>
      </c>
      <c r="B172" s="181" t="s">
        <v>428</v>
      </c>
      <c r="C172" s="190" t="s">
        <v>429</v>
      </c>
      <c r="D172" s="182" t="s">
        <v>430</v>
      </c>
      <c r="E172" s="183">
        <v>1</v>
      </c>
      <c r="F172" s="184"/>
      <c r="G172" s="185">
        <f>ROUND(E172*F172,2)</f>
        <v>0</v>
      </c>
      <c r="H172" s="184"/>
      <c r="I172" s="185">
        <f>ROUND(E172*H172,2)</f>
        <v>0</v>
      </c>
      <c r="J172" s="184"/>
      <c r="K172" s="185">
        <f>ROUND(E172*J172,2)</f>
        <v>0</v>
      </c>
      <c r="L172" s="185">
        <v>21</v>
      </c>
      <c r="M172" s="185">
        <f>G172*(1+L172/100)</f>
        <v>0</v>
      </c>
      <c r="N172" s="183">
        <v>0</v>
      </c>
      <c r="O172" s="183">
        <f>ROUND(E172*N172,2)</f>
        <v>0</v>
      </c>
      <c r="P172" s="183">
        <v>0</v>
      </c>
      <c r="Q172" s="183">
        <f>ROUND(E172*P172,2)</f>
        <v>0</v>
      </c>
      <c r="R172" s="185"/>
      <c r="S172" s="185" t="s">
        <v>225</v>
      </c>
      <c r="T172" s="186" t="s">
        <v>251</v>
      </c>
      <c r="U172" s="162">
        <v>0</v>
      </c>
      <c r="V172" s="162">
        <f>ROUND(E172*U172,2)</f>
        <v>0</v>
      </c>
      <c r="W172" s="162"/>
      <c r="X172" s="162" t="s">
        <v>163</v>
      </c>
      <c r="Y172" s="162" t="s">
        <v>164</v>
      </c>
      <c r="Z172" s="151"/>
      <c r="AA172" s="151"/>
      <c r="AB172" s="151"/>
      <c r="AC172" s="151"/>
      <c r="AD172" s="151"/>
      <c r="AE172" s="151"/>
      <c r="AF172" s="151"/>
      <c r="AG172" s="151" t="s">
        <v>165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x14ac:dyDescent="0.2">
      <c r="A173" s="165" t="s">
        <v>155</v>
      </c>
      <c r="B173" s="166" t="s">
        <v>126</v>
      </c>
      <c r="C173" s="188" t="s">
        <v>27</v>
      </c>
      <c r="D173" s="167"/>
      <c r="E173" s="168"/>
      <c r="F173" s="169"/>
      <c r="G173" s="169">
        <f>SUMIF(AG174:AG178,"&lt;&gt;NOR",G174:G178)</f>
        <v>0</v>
      </c>
      <c r="H173" s="169"/>
      <c r="I173" s="169">
        <f>SUM(I174:I178)</f>
        <v>0</v>
      </c>
      <c r="J173" s="169"/>
      <c r="K173" s="169">
        <f>SUM(K174:K178)</f>
        <v>0</v>
      </c>
      <c r="L173" s="169"/>
      <c r="M173" s="169">
        <f>SUM(M174:M178)</f>
        <v>0</v>
      </c>
      <c r="N173" s="168"/>
      <c r="O173" s="168">
        <f>SUM(O174:O178)</f>
        <v>0</v>
      </c>
      <c r="P173" s="168"/>
      <c r="Q173" s="168">
        <f>SUM(Q174:Q178)</f>
        <v>0</v>
      </c>
      <c r="R173" s="169"/>
      <c r="S173" s="169"/>
      <c r="T173" s="170"/>
      <c r="U173" s="164"/>
      <c r="V173" s="164">
        <f>SUM(V174:V178)</f>
        <v>0</v>
      </c>
      <c r="W173" s="164"/>
      <c r="X173" s="164"/>
      <c r="Y173" s="164"/>
      <c r="AG173" t="s">
        <v>156</v>
      </c>
    </row>
    <row r="174" spans="1:60" outlineLevel="1" x14ac:dyDescent="0.2">
      <c r="A174" s="180">
        <v>99</v>
      </c>
      <c r="B174" s="181" t="s">
        <v>431</v>
      </c>
      <c r="C174" s="190" t="s">
        <v>432</v>
      </c>
      <c r="D174" s="182" t="s">
        <v>433</v>
      </c>
      <c r="E174" s="183">
        <v>1</v>
      </c>
      <c r="F174" s="184"/>
      <c r="G174" s="185">
        <f>ROUND(E174*F174,2)</f>
        <v>0</v>
      </c>
      <c r="H174" s="184"/>
      <c r="I174" s="185">
        <f>ROUND(E174*H174,2)</f>
        <v>0</v>
      </c>
      <c r="J174" s="184"/>
      <c r="K174" s="185">
        <f>ROUND(E174*J174,2)</f>
        <v>0</v>
      </c>
      <c r="L174" s="185">
        <v>21</v>
      </c>
      <c r="M174" s="185">
        <f>G174*(1+L174/100)</f>
        <v>0</v>
      </c>
      <c r="N174" s="183">
        <v>0</v>
      </c>
      <c r="O174" s="183">
        <f>ROUND(E174*N174,2)</f>
        <v>0</v>
      </c>
      <c r="P174" s="183">
        <v>0</v>
      </c>
      <c r="Q174" s="183">
        <f>ROUND(E174*P174,2)</f>
        <v>0</v>
      </c>
      <c r="R174" s="185"/>
      <c r="S174" s="185" t="s">
        <v>161</v>
      </c>
      <c r="T174" s="186" t="s">
        <v>251</v>
      </c>
      <c r="U174" s="162">
        <v>0</v>
      </c>
      <c r="V174" s="162">
        <f>ROUND(E174*U174,2)</f>
        <v>0</v>
      </c>
      <c r="W174" s="162"/>
      <c r="X174" s="162" t="s">
        <v>434</v>
      </c>
      <c r="Y174" s="162" t="s">
        <v>164</v>
      </c>
      <c r="Z174" s="151"/>
      <c r="AA174" s="151"/>
      <c r="AB174" s="151"/>
      <c r="AC174" s="151"/>
      <c r="AD174" s="151"/>
      <c r="AE174" s="151"/>
      <c r="AF174" s="151"/>
      <c r="AG174" s="151" t="s">
        <v>435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80">
        <v>100</v>
      </c>
      <c r="B175" s="181" t="s">
        <v>436</v>
      </c>
      <c r="C175" s="190" t="s">
        <v>437</v>
      </c>
      <c r="D175" s="182" t="s">
        <v>433</v>
      </c>
      <c r="E175" s="183">
        <v>1</v>
      </c>
      <c r="F175" s="184"/>
      <c r="G175" s="185">
        <f>ROUND(E175*F175,2)</f>
        <v>0</v>
      </c>
      <c r="H175" s="184"/>
      <c r="I175" s="185">
        <f>ROUND(E175*H175,2)</f>
        <v>0</v>
      </c>
      <c r="J175" s="184"/>
      <c r="K175" s="185">
        <f>ROUND(E175*J175,2)</f>
        <v>0</v>
      </c>
      <c r="L175" s="185">
        <v>21</v>
      </c>
      <c r="M175" s="185">
        <f>G175*(1+L175/100)</f>
        <v>0</v>
      </c>
      <c r="N175" s="183">
        <v>0</v>
      </c>
      <c r="O175" s="183">
        <f>ROUND(E175*N175,2)</f>
        <v>0</v>
      </c>
      <c r="P175" s="183">
        <v>0</v>
      </c>
      <c r="Q175" s="183">
        <f>ROUND(E175*P175,2)</f>
        <v>0</v>
      </c>
      <c r="R175" s="185"/>
      <c r="S175" s="185" t="s">
        <v>161</v>
      </c>
      <c r="T175" s="186" t="s">
        <v>251</v>
      </c>
      <c r="U175" s="162">
        <v>0</v>
      </c>
      <c r="V175" s="162">
        <f>ROUND(E175*U175,2)</f>
        <v>0</v>
      </c>
      <c r="W175" s="162"/>
      <c r="X175" s="162" t="s">
        <v>434</v>
      </c>
      <c r="Y175" s="162" t="s">
        <v>164</v>
      </c>
      <c r="Z175" s="151"/>
      <c r="AA175" s="151"/>
      <c r="AB175" s="151"/>
      <c r="AC175" s="151"/>
      <c r="AD175" s="151"/>
      <c r="AE175" s="151"/>
      <c r="AF175" s="151"/>
      <c r="AG175" s="151" t="s">
        <v>438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80">
        <v>101</v>
      </c>
      <c r="B176" s="181" t="s">
        <v>439</v>
      </c>
      <c r="C176" s="190" t="s">
        <v>440</v>
      </c>
      <c r="D176" s="182" t="s">
        <v>433</v>
      </c>
      <c r="E176" s="183">
        <v>1</v>
      </c>
      <c r="F176" s="184"/>
      <c r="G176" s="185">
        <f>ROUND(E176*F176,2)</f>
        <v>0</v>
      </c>
      <c r="H176" s="184"/>
      <c r="I176" s="185">
        <f>ROUND(E176*H176,2)</f>
        <v>0</v>
      </c>
      <c r="J176" s="184"/>
      <c r="K176" s="185">
        <f>ROUND(E176*J176,2)</f>
        <v>0</v>
      </c>
      <c r="L176" s="185">
        <v>21</v>
      </c>
      <c r="M176" s="185">
        <f>G176*(1+L176/100)</f>
        <v>0</v>
      </c>
      <c r="N176" s="183">
        <v>0</v>
      </c>
      <c r="O176" s="183">
        <f>ROUND(E176*N176,2)</f>
        <v>0</v>
      </c>
      <c r="P176" s="183">
        <v>0</v>
      </c>
      <c r="Q176" s="183">
        <f>ROUND(E176*P176,2)</f>
        <v>0</v>
      </c>
      <c r="R176" s="185"/>
      <c r="S176" s="185" t="s">
        <v>161</v>
      </c>
      <c r="T176" s="186" t="s">
        <v>251</v>
      </c>
      <c r="U176" s="162">
        <v>0</v>
      </c>
      <c r="V176" s="162">
        <f>ROUND(E176*U176,2)</f>
        <v>0</v>
      </c>
      <c r="W176" s="162"/>
      <c r="X176" s="162" t="s">
        <v>434</v>
      </c>
      <c r="Y176" s="162" t="s">
        <v>164</v>
      </c>
      <c r="Z176" s="151"/>
      <c r="AA176" s="151"/>
      <c r="AB176" s="151"/>
      <c r="AC176" s="151"/>
      <c r="AD176" s="151"/>
      <c r="AE176" s="151"/>
      <c r="AF176" s="151"/>
      <c r="AG176" s="151" t="s">
        <v>435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80">
        <v>102</v>
      </c>
      <c r="B177" s="181" t="s">
        <v>441</v>
      </c>
      <c r="C177" s="190" t="s">
        <v>442</v>
      </c>
      <c r="D177" s="182" t="s">
        <v>433</v>
      </c>
      <c r="E177" s="183">
        <v>1</v>
      </c>
      <c r="F177" s="184"/>
      <c r="G177" s="185">
        <f>ROUND(E177*F177,2)</f>
        <v>0</v>
      </c>
      <c r="H177" s="184"/>
      <c r="I177" s="185">
        <f>ROUND(E177*H177,2)</f>
        <v>0</v>
      </c>
      <c r="J177" s="184"/>
      <c r="K177" s="185">
        <f>ROUND(E177*J177,2)</f>
        <v>0</v>
      </c>
      <c r="L177" s="185">
        <v>21</v>
      </c>
      <c r="M177" s="185">
        <f>G177*(1+L177/100)</f>
        <v>0</v>
      </c>
      <c r="N177" s="183">
        <v>0</v>
      </c>
      <c r="O177" s="183">
        <f>ROUND(E177*N177,2)</f>
        <v>0</v>
      </c>
      <c r="P177" s="183">
        <v>0</v>
      </c>
      <c r="Q177" s="183">
        <f>ROUND(E177*P177,2)</f>
        <v>0</v>
      </c>
      <c r="R177" s="185"/>
      <c r="S177" s="185" t="s">
        <v>161</v>
      </c>
      <c r="T177" s="186" t="s">
        <v>251</v>
      </c>
      <c r="U177" s="162">
        <v>0</v>
      </c>
      <c r="V177" s="162">
        <f>ROUND(E177*U177,2)</f>
        <v>0</v>
      </c>
      <c r="W177" s="162"/>
      <c r="X177" s="162" t="s">
        <v>434</v>
      </c>
      <c r="Y177" s="162" t="s">
        <v>164</v>
      </c>
      <c r="Z177" s="151"/>
      <c r="AA177" s="151"/>
      <c r="AB177" s="151"/>
      <c r="AC177" s="151"/>
      <c r="AD177" s="151"/>
      <c r="AE177" s="151"/>
      <c r="AF177" s="151"/>
      <c r="AG177" s="151" t="s">
        <v>435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80">
        <v>103</v>
      </c>
      <c r="B178" s="181" t="s">
        <v>443</v>
      </c>
      <c r="C178" s="190" t="s">
        <v>444</v>
      </c>
      <c r="D178" s="182" t="s">
        <v>433</v>
      </c>
      <c r="E178" s="183">
        <v>1</v>
      </c>
      <c r="F178" s="184"/>
      <c r="G178" s="185">
        <f>ROUND(E178*F178,2)</f>
        <v>0</v>
      </c>
      <c r="H178" s="184"/>
      <c r="I178" s="185">
        <f>ROUND(E178*H178,2)</f>
        <v>0</v>
      </c>
      <c r="J178" s="184"/>
      <c r="K178" s="185">
        <f>ROUND(E178*J178,2)</f>
        <v>0</v>
      </c>
      <c r="L178" s="185">
        <v>21</v>
      </c>
      <c r="M178" s="185">
        <f>G178*(1+L178/100)</f>
        <v>0</v>
      </c>
      <c r="N178" s="183">
        <v>0</v>
      </c>
      <c r="O178" s="183">
        <f>ROUND(E178*N178,2)</f>
        <v>0</v>
      </c>
      <c r="P178" s="183">
        <v>0</v>
      </c>
      <c r="Q178" s="183">
        <f>ROUND(E178*P178,2)</f>
        <v>0</v>
      </c>
      <c r="R178" s="185"/>
      <c r="S178" s="185" t="s">
        <v>161</v>
      </c>
      <c r="T178" s="186" t="s">
        <v>251</v>
      </c>
      <c r="U178" s="162">
        <v>0</v>
      </c>
      <c r="V178" s="162">
        <f>ROUND(E178*U178,2)</f>
        <v>0</v>
      </c>
      <c r="W178" s="162"/>
      <c r="X178" s="162" t="s">
        <v>434</v>
      </c>
      <c r="Y178" s="162" t="s">
        <v>164</v>
      </c>
      <c r="Z178" s="151"/>
      <c r="AA178" s="151"/>
      <c r="AB178" s="151"/>
      <c r="AC178" s="151"/>
      <c r="AD178" s="151"/>
      <c r="AE178" s="151"/>
      <c r="AF178" s="151"/>
      <c r="AG178" s="151" t="s">
        <v>445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x14ac:dyDescent="0.2">
      <c r="A179" s="165" t="s">
        <v>155</v>
      </c>
      <c r="B179" s="166" t="s">
        <v>127</v>
      </c>
      <c r="C179" s="188" t="s">
        <v>28</v>
      </c>
      <c r="D179" s="167"/>
      <c r="E179" s="168"/>
      <c r="F179" s="169"/>
      <c r="G179" s="169">
        <f>SUMIF(AG180:AG183,"&lt;&gt;NOR",G180:G183)</f>
        <v>0</v>
      </c>
      <c r="H179" s="169"/>
      <c r="I179" s="169">
        <f>SUM(I180:I183)</f>
        <v>0</v>
      </c>
      <c r="J179" s="169"/>
      <c r="K179" s="169">
        <f>SUM(K180:K183)</f>
        <v>0</v>
      </c>
      <c r="L179" s="169"/>
      <c r="M179" s="169">
        <f>SUM(M180:M183)</f>
        <v>0</v>
      </c>
      <c r="N179" s="168"/>
      <c r="O179" s="168">
        <f>SUM(O180:O183)</f>
        <v>0</v>
      </c>
      <c r="P179" s="168"/>
      <c r="Q179" s="168">
        <f>SUM(Q180:Q183)</f>
        <v>0</v>
      </c>
      <c r="R179" s="169"/>
      <c r="S179" s="169"/>
      <c r="T179" s="170"/>
      <c r="U179" s="164"/>
      <c r="V179" s="164">
        <f>SUM(V180:V183)</f>
        <v>0</v>
      </c>
      <c r="W179" s="164"/>
      <c r="X179" s="164"/>
      <c r="Y179" s="164"/>
      <c r="AG179" t="s">
        <v>156</v>
      </c>
    </row>
    <row r="180" spans="1:60" outlineLevel="1" x14ac:dyDescent="0.2">
      <c r="A180" s="180">
        <v>104</v>
      </c>
      <c r="B180" s="181" t="s">
        <v>446</v>
      </c>
      <c r="C180" s="190" t="s">
        <v>447</v>
      </c>
      <c r="D180" s="182" t="s">
        <v>433</v>
      </c>
      <c r="E180" s="183">
        <v>1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21</v>
      </c>
      <c r="M180" s="185">
        <f>G180*(1+L180/100)</f>
        <v>0</v>
      </c>
      <c r="N180" s="183">
        <v>0</v>
      </c>
      <c r="O180" s="183">
        <f>ROUND(E180*N180,2)</f>
        <v>0</v>
      </c>
      <c r="P180" s="183">
        <v>0</v>
      </c>
      <c r="Q180" s="183">
        <f>ROUND(E180*P180,2)</f>
        <v>0</v>
      </c>
      <c r="R180" s="185"/>
      <c r="S180" s="185" t="s">
        <v>161</v>
      </c>
      <c r="T180" s="186" t="s">
        <v>251</v>
      </c>
      <c r="U180" s="162">
        <v>0</v>
      </c>
      <c r="V180" s="162">
        <f>ROUND(E180*U180,2)</f>
        <v>0</v>
      </c>
      <c r="W180" s="162"/>
      <c r="X180" s="162" t="s">
        <v>434</v>
      </c>
      <c r="Y180" s="162" t="s">
        <v>164</v>
      </c>
      <c r="Z180" s="151"/>
      <c r="AA180" s="151"/>
      <c r="AB180" s="151"/>
      <c r="AC180" s="151"/>
      <c r="AD180" s="151"/>
      <c r="AE180" s="151"/>
      <c r="AF180" s="151"/>
      <c r="AG180" s="151" t="s">
        <v>435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80">
        <v>105</v>
      </c>
      <c r="B181" s="181" t="s">
        <v>448</v>
      </c>
      <c r="C181" s="190" t="s">
        <v>449</v>
      </c>
      <c r="D181" s="182" t="s">
        <v>433</v>
      </c>
      <c r="E181" s="183">
        <v>1</v>
      </c>
      <c r="F181" s="184"/>
      <c r="G181" s="185">
        <f>ROUND(E181*F181,2)</f>
        <v>0</v>
      </c>
      <c r="H181" s="184"/>
      <c r="I181" s="185">
        <f>ROUND(E181*H181,2)</f>
        <v>0</v>
      </c>
      <c r="J181" s="184"/>
      <c r="K181" s="185">
        <f>ROUND(E181*J181,2)</f>
        <v>0</v>
      </c>
      <c r="L181" s="185">
        <v>21</v>
      </c>
      <c r="M181" s="185">
        <f>G181*(1+L181/100)</f>
        <v>0</v>
      </c>
      <c r="N181" s="183">
        <v>0</v>
      </c>
      <c r="O181" s="183">
        <f>ROUND(E181*N181,2)</f>
        <v>0</v>
      </c>
      <c r="P181" s="183">
        <v>0</v>
      </c>
      <c r="Q181" s="183">
        <f>ROUND(E181*P181,2)</f>
        <v>0</v>
      </c>
      <c r="R181" s="185"/>
      <c r="S181" s="185" t="s">
        <v>161</v>
      </c>
      <c r="T181" s="186" t="s">
        <v>251</v>
      </c>
      <c r="U181" s="162">
        <v>0</v>
      </c>
      <c r="V181" s="162">
        <f>ROUND(E181*U181,2)</f>
        <v>0</v>
      </c>
      <c r="W181" s="162"/>
      <c r="X181" s="162" t="s">
        <v>434</v>
      </c>
      <c r="Y181" s="162" t="s">
        <v>164</v>
      </c>
      <c r="Z181" s="151"/>
      <c r="AA181" s="151"/>
      <c r="AB181" s="151"/>
      <c r="AC181" s="151"/>
      <c r="AD181" s="151"/>
      <c r="AE181" s="151"/>
      <c r="AF181" s="151"/>
      <c r="AG181" s="151" t="s">
        <v>435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80">
        <v>106</v>
      </c>
      <c r="B182" s="181" t="s">
        <v>450</v>
      </c>
      <c r="C182" s="190" t="s">
        <v>451</v>
      </c>
      <c r="D182" s="182" t="s">
        <v>433</v>
      </c>
      <c r="E182" s="183">
        <v>1</v>
      </c>
      <c r="F182" s="184"/>
      <c r="G182" s="185">
        <f>ROUND(E182*F182,2)</f>
        <v>0</v>
      </c>
      <c r="H182" s="184"/>
      <c r="I182" s="185">
        <f>ROUND(E182*H182,2)</f>
        <v>0</v>
      </c>
      <c r="J182" s="184"/>
      <c r="K182" s="185">
        <f>ROUND(E182*J182,2)</f>
        <v>0</v>
      </c>
      <c r="L182" s="185">
        <v>21</v>
      </c>
      <c r="M182" s="185">
        <f>G182*(1+L182/100)</f>
        <v>0</v>
      </c>
      <c r="N182" s="183">
        <v>0</v>
      </c>
      <c r="O182" s="183">
        <f>ROUND(E182*N182,2)</f>
        <v>0</v>
      </c>
      <c r="P182" s="183">
        <v>0</v>
      </c>
      <c r="Q182" s="183">
        <f>ROUND(E182*P182,2)</f>
        <v>0</v>
      </c>
      <c r="R182" s="185"/>
      <c r="S182" s="185" t="s">
        <v>161</v>
      </c>
      <c r="T182" s="186" t="s">
        <v>251</v>
      </c>
      <c r="U182" s="162">
        <v>0</v>
      </c>
      <c r="V182" s="162">
        <f>ROUND(E182*U182,2)</f>
        <v>0</v>
      </c>
      <c r="W182" s="162"/>
      <c r="X182" s="162" t="s">
        <v>434</v>
      </c>
      <c r="Y182" s="162" t="s">
        <v>164</v>
      </c>
      <c r="Z182" s="151"/>
      <c r="AA182" s="151"/>
      <c r="AB182" s="151"/>
      <c r="AC182" s="151"/>
      <c r="AD182" s="151"/>
      <c r="AE182" s="151"/>
      <c r="AF182" s="151"/>
      <c r="AG182" s="151" t="s">
        <v>435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2">
        <v>107</v>
      </c>
      <c r="B183" s="173" t="s">
        <v>452</v>
      </c>
      <c r="C183" s="189" t="s">
        <v>453</v>
      </c>
      <c r="D183" s="174" t="s">
        <v>433</v>
      </c>
      <c r="E183" s="175">
        <v>1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161</v>
      </c>
      <c r="T183" s="178" t="s">
        <v>251</v>
      </c>
      <c r="U183" s="162">
        <v>0</v>
      </c>
      <c r="V183" s="162">
        <f>ROUND(E183*U183,2)</f>
        <v>0</v>
      </c>
      <c r="W183" s="162"/>
      <c r="X183" s="162" t="s">
        <v>434</v>
      </c>
      <c r="Y183" s="162" t="s">
        <v>164</v>
      </c>
      <c r="Z183" s="151"/>
      <c r="AA183" s="151"/>
      <c r="AB183" s="151"/>
      <c r="AC183" s="151"/>
      <c r="AD183" s="151"/>
      <c r="AE183" s="151"/>
      <c r="AF183" s="151"/>
      <c r="AG183" s="151" t="s">
        <v>435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">
      <c r="A184" s="3"/>
      <c r="B184" s="4"/>
      <c r="C184" s="192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E184">
        <v>15</v>
      </c>
      <c r="AF184">
        <v>21</v>
      </c>
      <c r="AG184" t="s">
        <v>141</v>
      </c>
    </row>
    <row r="185" spans="1:60" x14ac:dyDescent="0.2">
      <c r="A185" s="154"/>
      <c r="B185" s="155" t="s">
        <v>29</v>
      </c>
      <c r="C185" s="193"/>
      <c r="D185" s="156"/>
      <c r="E185" s="157"/>
      <c r="F185" s="157"/>
      <c r="G185" s="171">
        <f>G8+G24+G48+G58+G65+G75+G83+G88+G93+G99+G108+G111+G113+G116+G118+G128+G133+G137+G142+G147+G154+G171+G173+G179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E185">
        <f>SUMIF(L7:L183,AE184,G7:G183)</f>
        <v>0</v>
      </c>
      <c r="AF185">
        <f>SUMIF(L7:L183,AF184,G7:G183)</f>
        <v>0</v>
      </c>
      <c r="AG185" t="s">
        <v>454</v>
      </c>
    </row>
    <row r="186" spans="1:60" x14ac:dyDescent="0.2">
      <c r="C186" s="194"/>
      <c r="D186" s="10"/>
      <c r="AG186" t="s">
        <v>456</v>
      </c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9XCD59iBkfcS/EA/CV19WI5iS/ZK+AQUNfR30YOpysdwwMNmNVWWghN9APgoDs2WzR3n1r+LlZrFC3tzCWyaw==" saltValue="pDqnXnYMAV5kpqqzh2O33Q==" spinCount="100000" sheet="1" formatRows="0"/>
  <mergeCells count="49">
    <mergeCell ref="C170:G170"/>
    <mergeCell ref="C146:G146"/>
    <mergeCell ref="C153:G153"/>
    <mergeCell ref="C157:G157"/>
    <mergeCell ref="C159:G159"/>
    <mergeCell ref="C164:G164"/>
    <mergeCell ref="C165:G165"/>
    <mergeCell ref="C141:G141"/>
    <mergeCell ref="C87:G87"/>
    <mergeCell ref="C90:G90"/>
    <mergeCell ref="C92:G92"/>
    <mergeCell ref="C101:G101"/>
    <mergeCell ref="C104:G104"/>
    <mergeCell ref="C110:G110"/>
    <mergeCell ref="C125:G125"/>
    <mergeCell ref="C127:G127"/>
    <mergeCell ref="C132:G132"/>
    <mergeCell ref="C135:G135"/>
    <mergeCell ref="C139:G139"/>
    <mergeCell ref="C85:G85"/>
    <mergeCell ref="C41:G41"/>
    <mergeCell ref="C43:G43"/>
    <mergeCell ref="C50:G50"/>
    <mergeCell ref="C52:G52"/>
    <mergeCell ref="C62:G62"/>
    <mergeCell ref="C64:G64"/>
    <mergeCell ref="C68:G68"/>
    <mergeCell ref="C71:G71"/>
    <mergeCell ref="C77:G77"/>
    <mergeCell ref="C79:G79"/>
    <mergeCell ref="C81:G81"/>
    <mergeCell ref="C39:G39"/>
    <mergeCell ref="C14:G14"/>
    <mergeCell ref="C16:G16"/>
    <mergeCell ref="C18:G18"/>
    <mergeCell ref="C20:G20"/>
    <mergeCell ref="C22:G22"/>
    <mergeCell ref="C26:G26"/>
    <mergeCell ref="C29:G29"/>
    <mergeCell ref="C31:G31"/>
    <mergeCell ref="C33:G33"/>
    <mergeCell ref="C35:G35"/>
    <mergeCell ref="C37:G37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1A4E-2423-45BC-9848-3B9FE5816D35}">
  <sheetPr>
    <outlinePr summaryBelow="0"/>
  </sheetPr>
  <dimension ref="A1:BH5000"/>
  <sheetViews>
    <sheetView tabSelected="1" view="pageBreakPreview" zoomScaleNormal="100" zoomScaleSheetLayoutView="100" workbookViewId="0">
      <pane ySplit="7" topLeftCell="A8" activePane="bottomLeft" state="frozen"/>
      <selection pane="bottomLeft" activeCell="AQ34" sqref="AQ34"/>
    </sheetView>
  </sheetViews>
  <sheetFormatPr defaultRowHeight="12.75" outlineLevelRow="2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3" t="s">
        <v>7</v>
      </c>
      <c r="B2" s="48" t="s">
        <v>44</v>
      </c>
      <c r="C2" s="253" t="s">
        <v>45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3" t="s">
        <v>8</v>
      </c>
      <c r="B3" s="48" t="s">
        <v>60</v>
      </c>
      <c r="C3" s="253" t="s">
        <v>61</v>
      </c>
      <c r="D3" s="254"/>
      <c r="E3" s="254"/>
      <c r="F3" s="254"/>
      <c r="G3" s="255"/>
      <c r="AC3" s="124" t="s">
        <v>130</v>
      </c>
      <c r="AG3" t="s">
        <v>131</v>
      </c>
    </row>
    <row r="4" spans="1:60" ht="24.95" customHeight="1" x14ac:dyDescent="0.2">
      <c r="A4" s="144" t="s">
        <v>9</v>
      </c>
      <c r="B4" s="145" t="s">
        <v>64</v>
      </c>
      <c r="C4" s="256" t="s">
        <v>65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7" t="s">
        <v>133</v>
      </c>
      <c r="B6" s="149" t="s">
        <v>134</v>
      </c>
      <c r="C6" s="149" t="s">
        <v>135</v>
      </c>
      <c r="D6" s="148" t="s">
        <v>136</v>
      </c>
      <c r="E6" s="147" t="s">
        <v>137</v>
      </c>
      <c r="F6" s="146" t="s">
        <v>138</v>
      </c>
      <c r="G6" s="147" t="s">
        <v>29</v>
      </c>
      <c r="H6" s="150" t="s">
        <v>30</v>
      </c>
      <c r="I6" s="150" t="s">
        <v>139</v>
      </c>
      <c r="J6" s="150" t="s">
        <v>31</v>
      </c>
      <c r="K6" s="150" t="s">
        <v>140</v>
      </c>
      <c r="L6" s="150" t="s">
        <v>141</v>
      </c>
      <c r="M6" s="150" t="s">
        <v>142</v>
      </c>
      <c r="N6" s="150" t="s">
        <v>143</v>
      </c>
      <c r="O6" s="150" t="s">
        <v>144</v>
      </c>
      <c r="P6" s="150" t="s">
        <v>145</v>
      </c>
      <c r="Q6" s="150" t="s">
        <v>146</v>
      </c>
      <c r="R6" s="150" t="s">
        <v>147</v>
      </c>
      <c r="S6" s="150" t="s">
        <v>148</v>
      </c>
      <c r="T6" s="150" t="s">
        <v>149</v>
      </c>
      <c r="U6" s="150" t="s">
        <v>150</v>
      </c>
      <c r="V6" s="150" t="s">
        <v>151</v>
      </c>
      <c r="W6" s="150" t="s">
        <v>152</v>
      </c>
      <c r="X6" s="150" t="s">
        <v>153</v>
      </c>
      <c r="Y6" s="150" t="s">
        <v>154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5" t="s">
        <v>155</v>
      </c>
      <c r="B8" s="166" t="s">
        <v>62</v>
      </c>
      <c r="C8" s="188" t="s">
        <v>77</v>
      </c>
      <c r="D8" s="167"/>
      <c r="E8" s="168"/>
      <c r="F8" s="169"/>
      <c r="G8" s="169">
        <f>SUMIF(AG9:AG9,"&lt;&gt;NOR",G9:G9)</f>
        <v>0</v>
      </c>
      <c r="H8" s="169"/>
      <c r="I8" s="169">
        <f>SUM(I9:I9)</f>
        <v>0</v>
      </c>
      <c r="J8" s="169"/>
      <c r="K8" s="169">
        <f>SUM(K9:K9)</f>
        <v>0</v>
      </c>
      <c r="L8" s="169"/>
      <c r="M8" s="169">
        <f>SUM(M9:M9)</f>
        <v>0</v>
      </c>
      <c r="N8" s="168"/>
      <c r="O8" s="168">
        <f>SUM(O9:O9)</f>
        <v>0</v>
      </c>
      <c r="P8" s="168"/>
      <c r="Q8" s="168">
        <f>SUM(Q9:Q9)</f>
        <v>31.36</v>
      </c>
      <c r="R8" s="169"/>
      <c r="S8" s="169"/>
      <c r="T8" s="170"/>
      <c r="U8" s="164"/>
      <c r="V8" s="164">
        <f>SUM(V9:V9)</f>
        <v>3.42</v>
      </c>
      <c r="W8" s="164"/>
      <c r="X8" s="164"/>
      <c r="Y8" s="164"/>
      <c r="AG8" t="s">
        <v>156</v>
      </c>
    </row>
    <row r="9" spans="1:60" ht="22.5" outlineLevel="1" x14ac:dyDescent="0.2">
      <c r="A9" s="180">
        <v>1</v>
      </c>
      <c r="B9" s="181" t="s">
        <v>457</v>
      </c>
      <c r="C9" s="190" t="s">
        <v>458</v>
      </c>
      <c r="D9" s="182" t="s">
        <v>182</v>
      </c>
      <c r="E9" s="183">
        <v>71.272000000000006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3">
        <v>0</v>
      </c>
      <c r="O9" s="183">
        <f>ROUND(E9*N9,2)</f>
        <v>0</v>
      </c>
      <c r="P9" s="183">
        <v>0.44</v>
      </c>
      <c r="Q9" s="183">
        <f>ROUND(E9*P9,2)</f>
        <v>31.36</v>
      </c>
      <c r="R9" s="185" t="s">
        <v>266</v>
      </c>
      <c r="S9" s="185" t="s">
        <v>161</v>
      </c>
      <c r="T9" s="186" t="s">
        <v>162</v>
      </c>
      <c r="U9" s="162">
        <v>4.8000000000000001E-2</v>
      </c>
      <c r="V9" s="162">
        <f>ROUND(E9*U9,2)</f>
        <v>3.42</v>
      </c>
      <c r="W9" s="162"/>
      <c r="X9" s="162" t="s">
        <v>163</v>
      </c>
      <c r="Y9" s="162" t="s">
        <v>164</v>
      </c>
      <c r="Z9" s="151"/>
      <c r="AA9" s="151"/>
      <c r="AB9" s="151"/>
      <c r="AC9" s="151"/>
      <c r="AD9" s="151"/>
      <c r="AE9" s="151"/>
      <c r="AF9" s="151"/>
      <c r="AG9" s="151" t="s">
        <v>165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65" t="s">
        <v>155</v>
      </c>
      <c r="B10" s="166" t="s">
        <v>99</v>
      </c>
      <c r="C10" s="188" t="s">
        <v>100</v>
      </c>
      <c r="D10" s="167"/>
      <c r="E10" s="168"/>
      <c r="F10" s="169"/>
      <c r="G10" s="169">
        <f>SUMIF(AG11:AG12,"&lt;&gt;NOR",G11:G12)</f>
        <v>0</v>
      </c>
      <c r="H10" s="169"/>
      <c r="I10" s="169">
        <f>SUM(I11:I12)</f>
        <v>0</v>
      </c>
      <c r="J10" s="169"/>
      <c r="K10" s="169">
        <f>SUM(K11:K12)</f>
        <v>0</v>
      </c>
      <c r="L10" s="169"/>
      <c r="M10" s="169">
        <f>SUM(M11:M12)</f>
        <v>0</v>
      </c>
      <c r="N10" s="168"/>
      <c r="O10" s="168">
        <f>SUM(O11:O12)</f>
        <v>0</v>
      </c>
      <c r="P10" s="168"/>
      <c r="Q10" s="168">
        <f>SUM(Q11:Q12)</f>
        <v>7.14</v>
      </c>
      <c r="R10" s="169"/>
      <c r="S10" s="169"/>
      <c r="T10" s="170"/>
      <c r="U10" s="164"/>
      <c r="V10" s="164">
        <f>SUM(V11:V12)</f>
        <v>90.19</v>
      </c>
      <c r="W10" s="164"/>
      <c r="X10" s="164"/>
      <c r="Y10" s="164"/>
      <c r="AG10" t="s">
        <v>156</v>
      </c>
    </row>
    <row r="11" spans="1:60" outlineLevel="1" x14ac:dyDescent="0.2">
      <c r="A11" s="172">
        <v>2</v>
      </c>
      <c r="B11" s="173" t="s">
        <v>459</v>
      </c>
      <c r="C11" s="189" t="s">
        <v>460</v>
      </c>
      <c r="D11" s="174" t="s">
        <v>182</v>
      </c>
      <c r="E11" s="175">
        <v>113.85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6.2700000000000006E-2</v>
      </c>
      <c r="Q11" s="175">
        <f>ROUND(E11*P11,2)</f>
        <v>7.14</v>
      </c>
      <c r="R11" s="177" t="s">
        <v>461</v>
      </c>
      <c r="S11" s="177" t="s">
        <v>161</v>
      </c>
      <c r="T11" s="178" t="s">
        <v>462</v>
      </c>
      <c r="U11" s="162">
        <v>0.79222000000000004</v>
      </c>
      <c r="V11" s="162">
        <f>ROUND(E11*U11,2)</f>
        <v>90.19</v>
      </c>
      <c r="W11" s="162"/>
      <c r="X11" s="162" t="s">
        <v>416</v>
      </c>
      <c r="Y11" s="162" t="s">
        <v>164</v>
      </c>
      <c r="Z11" s="151"/>
      <c r="AA11" s="151"/>
      <c r="AB11" s="151"/>
      <c r="AC11" s="151"/>
      <c r="AD11" s="151"/>
      <c r="AE11" s="151"/>
      <c r="AF11" s="151"/>
      <c r="AG11" s="151" t="s">
        <v>417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50" t="s">
        <v>463</v>
      </c>
      <c r="D12" s="251"/>
      <c r="E12" s="251"/>
      <c r="F12" s="251"/>
      <c r="G12" s="251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167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9" t="str">
        <f>C12</f>
        <v>krovu stojaté stolice s bedněním a laťováním včetně krytiny. Svislá a vodorovná doprava suti, odvoz do 10 km.</v>
      </c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5" t="s">
        <v>155</v>
      </c>
      <c r="B13" s="166" t="s">
        <v>101</v>
      </c>
      <c r="C13" s="188" t="s">
        <v>102</v>
      </c>
      <c r="D13" s="167"/>
      <c r="E13" s="168"/>
      <c r="F13" s="169"/>
      <c r="G13" s="169">
        <f>SUMIF(AG14:AG19,"&lt;&gt;NOR",G14:G19)</f>
        <v>0</v>
      </c>
      <c r="H13" s="169"/>
      <c r="I13" s="169">
        <f>SUM(I14:I19)</f>
        <v>0</v>
      </c>
      <c r="J13" s="169"/>
      <c r="K13" s="169">
        <f>SUM(K14:K19)</f>
        <v>0</v>
      </c>
      <c r="L13" s="169"/>
      <c r="M13" s="169">
        <f>SUM(M14:M19)</f>
        <v>0</v>
      </c>
      <c r="N13" s="168"/>
      <c r="O13" s="168">
        <f>SUM(O14:O19)</f>
        <v>7.0000000000000007E-2</v>
      </c>
      <c r="P13" s="168"/>
      <c r="Q13" s="168">
        <f>SUM(Q14:Q19)</f>
        <v>184.8</v>
      </c>
      <c r="R13" s="169"/>
      <c r="S13" s="169"/>
      <c r="T13" s="170"/>
      <c r="U13" s="164"/>
      <c r="V13" s="164">
        <f>SUM(V14:V19)</f>
        <v>1006.7599999999999</v>
      </c>
      <c r="W13" s="164"/>
      <c r="X13" s="164"/>
      <c r="Y13" s="164"/>
      <c r="AG13" t="s">
        <v>156</v>
      </c>
    </row>
    <row r="14" spans="1:60" outlineLevel="1" x14ac:dyDescent="0.2">
      <c r="A14" s="172">
        <v>3</v>
      </c>
      <c r="B14" s="173" t="s">
        <v>464</v>
      </c>
      <c r="C14" s="189" t="s">
        <v>465</v>
      </c>
      <c r="D14" s="174" t="s">
        <v>159</v>
      </c>
      <c r="E14" s="175">
        <v>18.126899999999999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2.4</v>
      </c>
      <c r="Q14" s="175">
        <f>ROUND(E14*P14,2)</f>
        <v>43.5</v>
      </c>
      <c r="R14" s="177" t="s">
        <v>461</v>
      </c>
      <c r="S14" s="177" t="s">
        <v>161</v>
      </c>
      <c r="T14" s="178" t="s">
        <v>462</v>
      </c>
      <c r="U14" s="162">
        <v>19.984999999999999</v>
      </c>
      <c r="V14" s="162">
        <f>ROUND(E14*U14,2)</f>
        <v>362.27</v>
      </c>
      <c r="W14" s="162"/>
      <c r="X14" s="162" t="s">
        <v>416</v>
      </c>
      <c r="Y14" s="162" t="s">
        <v>164</v>
      </c>
      <c r="Z14" s="151"/>
      <c r="AA14" s="151"/>
      <c r="AB14" s="151"/>
      <c r="AC14" s="151"/>
      <c r="AD14" s="151"/>
      <c r="AE14" s="151"/>
      <c r="AF14" s="151"/>
      <c r="AG14" s="151" t="s">
        <v>417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50" t="s">
        <v>466</v>
      </c>
      <c r="D15" s="251"/>
      <c r="E15" s="251"/>
      <c r="F15" s="251"/>
      <c r="G15" s="251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167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9" t="str">
        <f>C15</f>
        <v>nebo vybourání otvorů průřezové plochy přes 4 m2 v základech. Svislá a vodorovná doprava suti, odvoz do 10 km.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467</v>
      </c>
      <c r="C16" s="189" t="s">
        <v>468</v>
      </c>
      <c r="D16" s="174" t="s">
        <v>159</v>
      </c>
      <c r="E16" s="175">
        <v>56.37744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1.2800000000000001E-3</v>
      </c>
      <c r="O16" s="175">
        <f>ROUND(E16*N16,2)</f>
        <v>7.0000000000000007E-2</v>
      </c>
      <c r="P16" s="175">
        <v>1.95</v>
      </c>
      <c r="Q16" s="175">
        <f>ROUND(E16*P16,2)</f>
        <v>109.94</v>
      </c>
      <c r="R16" s="177" t="s">
        <v>461</v>
      </c>
      <c r="S16" s="177" t="s">
        <v>161</v>
      </c>
      <c r="T16" s="178" t="s">
        <v>462</v>
      </c>
      <c r="U16" s="162">
        <v>7.1317500000000003</v>
      </c>
      <c r="V16" s="162">
        <f>ROUND(E16*U16,2)</f>
        <v>402.07</v>
      </c>
      <c r="W16" s="162"/>
      <c r="X16" s="162" t="s">
        <v>416</v>
      </c>
      <c r="Y16" s="162" t="s">
        <v>164</v>
      </c>
      <c r="Z16" s="151"/>
      <c r="AA16" s="151"/>
      <c r="AB16" s="151"/>
      <c r="AC16" s="151"/>
      <c r="AD16" s="151"/>
      <c r="AE16" s="151"/>
      <c r="AF16" s="151"/>
      <c r="AG16" s="151" t="s">
        <v>417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50" t="s">
        <v>466</v>
      </c>
      <c r="D17" s="251"/>
      <c r="E17" s="251"/>
      <c r="F17" s="251"/>
      <c r="G17" s="251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167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9" t="str">
        <f>C17</f>
        <v>nebo vybourání otvorů průřezové plochy přes 4 m2 v základech. Svislá a vodorovná doprava suti, odvoz do 10 km.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2">
        <v>5</v>
      </c>
      <c r="B18" s="173" t="s">
        <v>469</v>
      </c>
      <c r="C18" s="189" t="s">
        <v>470</v>
      </c>
      <c r="D18" s="174" t="s">
        <v>159</v>
      </c>
      <c r="E18" s="175">
        <v>14.2544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2.2000000000000002</v>
      </c>
      <c r="Q18" s="175">
        <f>ROUND(E18*P18,2)</f>
        <v>31.36</v>
      </c>
      <c r="R18" s="177" t="s">
        <v>461</v>
      </c>
      <c r="S18" s="177" t="s">
        <v>161</v>
      </c>
      <c r="T18" s="178" t="s">
        <v>462</v>
      </c>
      <c r="U18" s="162">
        <v>17.007000000000001</v>
      </c>
      <c r="V18" s="162">
        <f>ROUND(E18*U18,2)</f>
        <v>242.42</v>
      </c>
      <c r="W18" s="162"/>
      <c r="X18" s="162" t="s">
        <v>416</v>
      </c>
      <c r="Y18" s="162" t="s">
        <v>164</v>
      </c>
      <c r="Z18" s="151"/>
      <c r="AA18" s="151"/>
      <c r="AB18" s="151"/>
      <c r="AC18" s="151"/>
      <c r="AD18" s="151"/>
      <c r="AE18" s="151"/>
      <c r="AF18" s="151"/>
      <c r="AG18" s="151" t="s">
        <v>417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50" t="s">
        <v>471</v>
      </c>
      <c r="D19" s="251"/>
      <c r="E19" s="251"/>
      <c r="F19" s="251"/>
      <c r="G19" s="25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167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9" t="str">
        <f>C19</f>
        <v>bourání podkladů pod dlažby nebo litých celistvých dlažeb a mazanin. Svislá a vodorovná doprava suti, odvoz do 10 km.</v>
      </c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5" t="s">
        <v>155</v>
      </c>
      <c r="B20" s="166" t="s">
        <v>107</v>
      </c>
      <c r="C20" s="188" t="s">
        <v>108</v>
      </c>
      <c r="D20" s="167"/>
      <c r="E20" s="168"/>
      <c r="F20" s="169"/>
      <c r="G20" s="169">
        <f>SUMIF(AG21:AG21,"&lt;&gt;NOR",G21:G21)</f>
        <v>0</v>
      </c>
      <c r="H20" s="169"/>
      <c r="I20" s="169">
        <f>SUM(I21:I21)</f>
        <v>0</v>
      </c>
      <c r="J20" s="169"/>
      <c r="K20" s="169">
        <f>SUM(K21:K21)</f>
        <v>0</v>
      </c>
      <c r="L20" s="169"/>
      <c r="M20" s="169">
        <f>SUM(M21:M21)</f>
        <v>0</v>
      </c>
      <c r="N20" s="168"/>
      <c r="O20" s="168">
        <f>SUM(O21:O21)</f>
        <v>0</v>
      </c>
      <c r="P20" s="168"/>
      <c r="Q20" s="168">
        <f>SUM(Q21:Q21)</f>
        <v>0.2</v>
      </c>
      <c r="R20" s="169"/>
      <c r="S20" s="169"/>
      <c r="T20" s="170"/>
      <c r="U20" s="164"/>
      <c r="V20" s="164">
        <f>SUM(V21:V21)</f>
        <v>3.78</v>
      </c>
      <c r="W20" s="164"/>
      <c r="X20" s="164"/>
      <c r="Y20" s="164"/>
      <c r="AG20" t="s">
        <v>156</v>
      </c>
    </row>
    <row r="21" spans="1:60" outlineLevel="1" x14ac:dyDescent="0.2">
      <c r="A21" s="180">
        <v>6</v>
      </c>
      <c r="B21" s="181" t="s">
        <v>472</v>
      </c>
      <c r="C21" s="190" t="s">
        <v>473</v>
      </c>
      <c r="D21" s="182" t="s">
        <v>182</v>
      </c>
      <c r="E21" s="183">
        <v>71.272000000000006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21</v>
      </c>
      <c r="M21" s="185">
        <f>G21*(1+L21/100)</f>
        <v>0</v>
      </c>
      <c r="N21" s="183">
        <v>0</v>
      </c>
      <c r="O21" s="183">
        <f>ROUND(E21*N21,2)</f>
        <v>0</v>
      </c>
      <c r="P21" s="183">
        <v>2.8300000000000001E-3</v>
      </c>
      <c r="Q21" s="183">
        <f>ROUND(E21*P21,2)</f>
        <v>0.2</v>
      </c>
      <c r="R21" s="185"/>
      <c r="S21" s="185" t="s">
        <v>225</v>
      </c>
      <c r="T21" s="186" t="s">
        <v>162</v>
      </c>
      <c r="U21" s="162">
        <v>5.2999999999999999E-2</v>
      </c>
      <c r="V21" s="162">
        <f>ROUND(E21*U21,2)</f>
        <v>3.78</v>
      </c>
      <c r="W21" s="162"/>
      <c r="X21" s="162" t="s">
        <v>163</v>
      </c>
      <c r="Y21" s="162" t="s">
        <v>164</v>
      </c>
      <c r="Z21" s="151"/>
      <c r="AA21" s="151"/>
      <c r="AB21" s="151"/>
      <c r="AC21" s="151"/>
      <c r="AD21" s="151"/>
      <c r="AE21" s="151"/>
      <c r="AF21" s="151"/>
      <c r="AG21" s="151" t="s">
        <v>165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5" t="s">
        <v>155</v>
      </c>
      <c r="B22" s="166" t="s">
        <v>111</v>
      </c>
      <c r="C22" s="188" t="s">
        <v>112</v>
      </c>
      <c r="D22" s="167"/>
      <c r="E22" s="168"/>
      <c r="F22" s="169"/>
      <c r="G22" s="169">
        <f>SUMIF(AG23:AG25,"&lt;&gt;NOR",G23:G25)</f>
        <v>0</v>
      </c>
      <c r="H22" s="169"/>
      <c r="I22" s="169">
        <f>SUM(I23:I25)</f>
        <v>0</v>
      </c>
      <c r="J22" s="169"/>
      <c r="K22" s="169">
        <f>SUM(K23:K25)</f>
        <v>0</v>
      </c>
      <c r="L22" s="169"/>
      <c r="M22" s="169">
        <f>SUM(M23:M25)</f>
        <v>0</v>
      </c>
      <c r="N22" s="168"/>
      <c r="O22" s="168">
        <f>SUM(O23:O25)</f>
        <v>0.01</v>
      </c>
      <c r="P22" s="168"/>
      <c r="Q22" s="168">
        <f>SUM(Q23:Q25)</f>
        <v>1.92</v>
      </c>
      <c r="R22" s="169"/>
      <c r="S22" s="169"/>
      <c r="T22" s="170"/>
      <c r="U22" s="164"/>
      <c r="V22" s="164">
        <f>SUM(V23:V25)</f>
        <v>19.68</v>
      </c>
      <c r="W22" s="164"/>
      <c r="X22" s="164"/>
      <c r="Y22" s="164"/>
      <c r="AG22" t="s">
        <v>156</v>
      </c>
    </row>
    <row r="23" spans="1:60" outlineLevel="1" x14ac:dyDescent="0.2">
      <c r="A23" s="180">
        <v>7</v>
      </c>
      <c r="B23" s="181" t="s">
        <v>474</v>
      </c>
      <c r="C23" s="190" t="s">
        <v>475</v>
      </c>
      <c r="D23" s="182" t="s">
        <v>182</v>
      </c>
      <c r="E23" s="183">
        <v>16.504000000000001</v>
      </c>
      <c r="F23" s="184"/>
      <c r="G23" s="185">
        <f>ROUND(E23*F23,2)</f>
        <v>0</v>
      </c>
      <c r="H23" s="184"/>
      <c r="I23" s="185">
        <f>ROUND(E23*H23,2)</f>
        <v>0</v>
      </c>
      <c r="J23" s="184"/>
      <c r="K23" s="185">
        <f>ROUND(E23*J23,2)</f>
        <v>0</v>
      </c>
      <c r="L23" s="185">
        <v>21</v>
      </c>
      <c r="M23" s="185">
        <f>G23*(1+L23/100)</f>
        <v>0</v>
      </c>
      <c r="N23" s="183">
        <v>0</v>
      </c>
      <c r="O23" s="183">
        <f>ROUND(E23*N23,2)</f>
        <v>0</v>
      </c>
      <c r="P23" s="183">
        <v>1.7000000000000001E-2</v>
      </c>
      <c r="Q23" s="183">
        <f>ROUND(E23*P23,2)</f>
        <v>0.28000000000000003</v>
      </c>
      <c r="R23" s="185" t="s">
        <v>476</v>
      </c>
      <c r="S23" s="185" t="s">
        <v>161</v>
      </c>
      <c r="T23" s="186" t="s">
        <v>162</v>
      </c>
      <c r="U23" s="162">
        <v>0.43</v>
      </c>
      <c r="V23" s="162">
        <f>ROUND(E23*U23,2)</f>
        <v>7.1</v>
      </c>
      <c r="W23" s="162"/>
      <c r="X23" s="162" t="s">
        <v>163</v>
      </c>
      <c r="Y23" s="162" t="s">
        <v>164</v>
      </c>
      <c r="Z23" s="151"/>
      <c r="AA23" s="151"/>
      <c r="AB23" s="151"/>
      <c r="AC23" s="151"/>
      <c r="AD23" s="151"/>
      <c r="AE23" s="151"/>
      <c r="AF23" s="151"/>
      <c r="AG23" s="151" t="s">
        <v>165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0">
        <v>8</v>
      </c>
      <c r="B24" s="181" t="s">
        <v>477</v>
      </c>
      <c r="C24" s="190" t="s">
        <v>478</v>
      </c>
      <c r="D24" s="182" t="s">
        <v>182</v>
      </c>
      <c r="E24" s="183">
        <v>71.272000000000006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21</v>
      </c>
      <c r="M24" s="185">
        <f>G24*(1+L24/100)</f>
        <v>0</v>
      </c>
      <c r="N24" s="183">
        <v>0</v>
      </c>
      <c r="O24" s="183">
        <f>ROUND(E24*N24,2)</f>
        <v>0</v>
      </c>
      <c r="P24" s="183">
        <v>1.4E-2</v>
      </c>
      <c r="Q24" s="183">
        <f>ROUND(E24*P24,2)</f>
        <v>1</v>
      </c>
      <c r="R24" s="185" t="s">
        <v>476</v>
      </c>
      <c r="S24" s="185" t="s">
        <v>161</v>
      </c>
      <c r="T24" s="186" t="s">
        <v>162</v>
      </c>
      <c r="U24" s="162">
        <v>0.08</v>
      </c>
      <c r="V24" s="162">
        <f>ROUND(E24*U24,2)</f>
        <v>5.7</v>
      </c>
      <c r="W24" s="162"/>
      <c r="X24" s="162" t="s">
        <v>163</v>
      </c>
      <c r="Y24" s="162" t="s">
        <v>164</v>
      </c>
      <c r="Z24" s="151"/>
      <c r="AA24" s="151"/>
      <c r="AB24" s="151"/>
      <c r="AC24" s="151"/>
      <c r="AD24" s="151"/>
      <c r="AE24" s="151"/>
      <c r="AF24" s="151"/>
      <c r="AG24" s="151" t="s">
        <v>165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0">
        <v>9</v>
      </c>
      <c r="B25" s="181" t="s">
        <v>479</v>
      </c>
      <c r="C25" s="190" t="s">
        <v>480</v>
      </c>
      <c r="D25" s="182" t="s">
        <v>196</v>
      </c>
      <c r="E25" s="183">
        <v>80</v>
      </c>
      <c r="F25" s="184"/>
      <c r="G25" s="185">
        <f>ROUND(E25*F25,2)</f>
        <v>0</v>
      </c>
      <c r="H25" s="184"/>
      <c r="I25" s="185">
        <f>ROUND(E25*H25,2)</f>
        <v>0</v>
      </c>
      <c r="J25" s="184"/>
      <c r="K25" s="185">
        <f>ROUND(E25*J25,2)</f>
        <v>0</v>
      </c>
      <c r="L25" s="185">
        <v>21</v>
      </c>
      <c r="M25" s="185">
        <f>G25*(1+L25/100)</f>
        <v>0</v>
      </c>
      <c r="N25" s="183">
        <v>1.6000000000000001E-4</v>
      </c>
      <c r="O25" s="183">
        <f>ROUND(E25*N25,2)</f>
        <v>0.01</v>
      </c>
      <c r="P25" s="183">
        <v>8.0000000000000002E-3</v>
      </c>
      <c r="Q25" s="183">
        <f>ROUND(E25*P25,2)</f>
        <v>0.64</v>
      </c>
      <c r="R25" s="185" t="s">
        <v>476</v>
      </c>
      <c r="S25" s="185" t="s">
        <v>161</v>
      </c>
      <c r="T25" s="186" t="s">
        <v>162</v>
      </c>
      <c r="U25" s="162">
        <v>8.5999999999999993E-2</v>
      </c>
      <c r="V25" s="162">
        <f>ROUND(E25*U25,2)</f>
        <v>6.88</v>
      </c>
      <c r="W25" s="162"/>
      <c r="X25" s="162" t="s">
        <v>163</v>
      </c>
      <c r="Y25" s="162" t="s">
        <v>164</v>
      </c>
      <c r="Z25" s="151"/>
      <c r="AA25" s="151"/>
      <c r="AB25" s="151"/>
      <c r="AC25" s="151"/>
      <c r="AD25" s="151"/>
      <c r="AE25" s="151"/>
      <c r="AF25" s="151"/>
      <c r="AG25" s="151" t="s">
        <v>165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5" t="s">
        <v>155</v>
      </c>
      <c r="B26" s="166" t="s">
        <v>123</v>
      </c>
      <c r="C26" s="188" t="s">
        <v>124</v>
      </c>
      <c r="D26" s="167"/>
      <c r="E26" s="168"/>
      <c r="F26" s="169"/>
      <c r="G26" s="169">
        <f>SUMIF(AG27:AG33,"&lt;&gt;NOR",G27:G33)</f>
        <v>0</v>
      </c>
      <c r="H26" s="169"/>
      <c r="I26" s="169">
        <f>SUM(I27:I33)</f>
        <v>0</v>
      </c>
      <c r="J26" s="169"/>
      <c r="K26" s="169">
        <f>SUM(K27:K33)</f>
        <v>0</v>
      </c>
      <c r="L26" s="169"/>
      <c r="M26" s="169">
        <f>SUM(M27:M33)</f>
        <v>0</v>
      </c>
      <c r="N26" s="168"/>
      <c r="O26" s="168">
        <f>SUM(O27:O33)</f>
        <v>0</v>
      </c>
      <c r="P26" s="168"/>
      <c r="Q26" s="168">
        <f>SUM(Q27:Q33)</f>
        <v>0</v>
      </c>
      <c r="R26" s="169"/>
      <c r="S26" s="169"/>
      <c r="T26" s="170"/>
      <c r="U26" s="164"/>
      <c r="V26" s="164">
        <f>SUM(V27:V33)</f>
        <v>108.18</v>
      </c>
      <c r="W26" s="164"/>
      <c r="X26" s="164"/>
      <c r="Y26" s="164"/>
      <c r="AG26" t="s">
        <v>156</v>
      </c>
    </row>
    <row r="27" spans="1:60" outlineLevel="1" x14ac:dyDescent="0.2">
      <c r="A27" s="172">
        <v>10</v>
      </c>
      <c r="B27" s="173" t="s">
        <v>481</v>
      </c>
      <c r="C27" s="189" t="s">
        <v>482</v>
      </c>
      <c r="D27" s="174" t="s">
        <v>203</v>
      </c>
      <c r="E27" s="175">
        <v>33.479759999999999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199</v>
      </c>
      <c r="S27" s="177" t="s">
        <v>161</v>
      </c>
      <c r="T27" s="178" t="s">
        <v>162</v>
      </c>
      <c r="U27" s="162">
        <v>0.749</v>
      </c>
      <c r="V27" s="162">
        <f>ROUND(E27*U27,2)</f>
        <v>25.08</v>
      </c>
      <c r="W27" s="162"/>
      <c r="X27" s="162" t="s">
        <v>483</v>
      </c>
      <c r="Y27" s="162" t="s">
        <v>164</v>
      </c>
      <c r="Z27" s="151"/>
      <c r="AA27" s="151"/>
      <c r="AB27" s="151"/>
      <c r="AC27" s="151"/>
      <c r="AD27" s="151"/>
      <c r="AE27" s="151"/>
      <c r="AF27" s="151"/>
      <c r="AG27" s="151" t="s">
        <v>484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2" x14ac:dyDescent="0.2">
      <c r="A28" s="158"/>
      <c r="B28" s="159"/>
      <c r="C28" s="250" t="s">
        <v>485</v>
      </c>
      <c r="D28" s="251"/>
      <c r="E28" s="251"/>
      <c r="F28" s="251"/>
      <c r="G28" s="251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167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9" t="str">
        <f>C28</f>
        <v>s popřípadným nutným naložením do dopravního zařízení, s vyprázdněním dopravního zařízení na hromadu nebo do dopravního prostředku, vč. příplatku za každých dalších i započatých 3,5 m výšky nad 3,5 m,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0">
        <v>11</v>
      </c>
      <c r="B29" s="181" t="s">
        <v>486</v>
      </c>
      <c r="C29" s="190" t="s">
        <v>487</v>
      </c>
      <c r="D29" s="182" t="s">
        <v>203</v>
      </c>
      <c r="E29" s="183">
        <v>33.479759999999999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21</v>
      </c>
      <c r="M29" s="185">
        <f>G29*(1+L29/100)</f>
        <v>0</v>
      </c>
      <c r="N29" s="183">
        <v>0</v>
      </c>
      <c r="O29" s="183">
        <f>ROUND(E29*N29,2)</f>
        <v>0</v>
      </c>
      <c r="P29" s="183">
        <v>0</v>
      </c>
      <c r="Q29" s="183">
        <f>ROUND(E29*P29,2)</f>
        <v>0</v>
      </c>
      <c r="R29" s="185" t="s">
        <v>488</v>
      </c>
      <c r="S29" s="185" t="s">
        <v>161</v>
      </c>
      <c r="T29" s="186" t="s">
        <v>162</v>
      </c>
      <c r="U29" s="162">
        <v>0.49</v>
      </c>
      <c r="V29" s="162">
        <f>ROUND(E29*U29,2)</f>
        <v>16.41</v>
      </c>
      <c r="W29" s="162"/>
      <c r="X29" s="162" t="s">
        <v>483</v>
      </c>
      <c r="Y29" s="162" t="s">
        <v>164</v>
      </c>
      <c r="Z29" s="151"/>
      <c r="AA29" s="151"/>
      <c r="AB29" s="151"/>
      <c r="AC29" s="151"/>
      <c r="AD29" s="151"/>
      <c r="AE29" s="151"/>
      <c r="AF29" s="151"/>
      <c r="AG29" s="151" t="s">
        <v>484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0">
        <v>12</v>
      </c>
      <c r="B30" s="181" t="s">
        <v>489</v>
      </c>
      <c r="C30" s="190" t="s">
        <v>490</v>
      </c>
      <c r="D30" s="182" t="s">
        <v>203</v>
      </c>
      <c r="E30" s="183">
        <v>334.79755999999998</v>
      </c>
      <c r="F30" s="184"/>
      <c r="G30" s="185">
        <f>ROUND(E30*F30,2)</f>
        <v>0</v>
      </c>
      <c r="H30" s="184"/>
      <c r="I30" s="185">
        <f>ROUND(E30*H30,2)</f>
        <v>0</v>
      </c>
      <c r="J30" s="184"/>
      <c r="K30" s="185">
        <f>ROUND(E30*J30,2)</f>
        <v>0</v>
      </c>
      <c r="L30" s="185">
        <v>21</v>
      </c>
      <c r="M30" s="185">
        <f>G30*(1+L30/100)</f>
        <v>0</v>
      </c>
      <c r="N30" s="183">
        <v>0</v>
      </c>
      <c r="O30" s="183">
        <f>ROUND(E30*N30,2)</f>
        <v>0</v>
      </c>
      <c r="P30" s="183">
        <v>0</v>
      </c>
      <c r="Q30" s="183">
        <f>ROUND(E30*P30,2)</f>
        <v>0</v>
      </c>
      <c r="R30" s="185" t="s">
        <v>488</v>
      </c>
      <c r="S30" s="185" t="s">
        <v>161</v>
      </c>
      <c r="T30" s="186" t="s">
        <v>162</v>
      </c>
      <c r="U30" s="162">
        <v>0</v>
      </c>
      <c r="V30" s="162">
        <f>ROUND(E30*U30,2)</f>
        <v>0</v>
      </c>
      <c r="W30" s="162"/>
      <c r="X30" s="162" t="s">
        <v>483</v>
      </c>
      <c r="Y30" s="162" t="s">
        <v>164</v>
      </c>
      <c r="Z30" s="151"/>
      <c r="AA30" s="151"/>
      <c r="AB30" s="151"/>
      <c r="AC30" s="151"/>
      <c r="AD30" s="151"/>
      <c r="AE30" s="151"/>
      <c r="AF30" s="151"/>
      <c r="AG30" s="151" t="s">
        <v>484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0">
        <v>13</v>
      </c>
      <c r="B31" s="181" t="s">
        <v>491</v>
      </c>
      <c r="C31" s="190" t="s">
        <v>492</v>
      </c>
      <c r="D31" s="182" t="s">
        <v>203</v>
      </c>
      <c r="E31" s="183">
        <v>33.479759999999999</v>
      </c>
      <c r="F31" s="184"/>
      <c r="G31" s="185">
        <f>ROUND(E31*F31,2)</f>
        <v>0</v>
      </c>
      <c r="H31" s="184"/>
      <c r="I31" s="185">
        <f>ROUND(E31*H31,2)</f>
        <v>0</v>
      </c>
      <c r="J31" s="184"/>
      <c r="K31" s="185">
        <f>ROUND(E31*J31,2)</f>
        <v>0</v>
      </c>
      <c r="L31" s="185">
        <v>21</v>
      </c>
      <c r="M31" s="185">
        <f>G31*(1+L31/100)</f>
        <v>0</v>
      </c>
      <c r="N31" s="183">
        <v>0</v>
      </c>
      <c r="O31" s="183">
        <f>ROUND(E31*N31,2)</f>
        <v>0</v>
      </c>
      <c r="P31" s="183">
        <v>0</v>
      </c>
      <c r="Q31" s="183">
        <f>ROUND(E31*P31,2)</f>
        <v>0</v>
      </c>
      <c r="R31" s="185" t="s">
        <v>488</v>
      </c>
      <c r="S31" s="185" t="s">
        <v>161</v>
      </c>
      <c r="T31" s="186" t="s">
        <v>162</v>
      </c>
      <c r="U31" s="162">
        <v>0.94199999999999995</v>
      </c>
      <c r="V31" s="162">
        <f>ROUND(E31*U31,2)</f>
        <v>31.54</v>
      </c>
      <c r="W31" s="162"/>
      <c r="X31" s="162" t="s">
        <v>483</v>
      </c>
      <c r="Y31" s="162" t="s">
        <v>164</v>
      </c>
      <c r="Z31" s="151"/>
      <c r="AA31" s="151"/>
      <c r="AB31" s="151"/>
      <c r="AC31" s="151"/>
      <c r="AD31" s="151"/>
      <c r="AE31" s="151"/>
      <c r="AF31" s="151"/>
      <c r="AG31" s="151" t="s">
        <v>484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80">
        <v>14</v>
      </c>
      <c r="B32" s="181" t="s">
        <v>493</v>
      </c>
      <c r="C32" s="190" t="s">
        <v>494</v>
      </c>
      <c r="D32" s="182" t="s">
        <v>203</v>
      </c>
      <c r="E32" s="183">
        <v>334.79755999999998</v>
      </c>
      <c r="F32" s="184"/>
      <c r="G32" s="185">
        <f>ROUND(E32*F32,2)</f>
        <v>0</v>
      </c>
      <c r="H32" s="184"/>
      <c r="I32" s="185">
        <f>ROUND(E32*H32,2)</f>
        <v>0</v>
      </c>
      <c r="J32" s="184"/>
      <c r="K32" s="185">
        <f>ROUND(E32*J32,2)</f>
        <v>0</v>
      </c>
      <c r="L32" s="185">
        <v>21</v>
      </c>
      <c r="M32" s="185">
        <f>G32*(1+L32/100)</f>
        <v>0</v>
      </c>
      <c r="N32" s="183">
        <v>0</v>
      </c>
      <c r="O32" s="183">
        <f>ROUND(E32*N32,2)</f>
        <v>0</v>
      </c>
      <c r="P32" s="183">
        <v>0</v>
      </c>
      <c r="Q32" s="183">
        <f>ROUND(E32*P32,2)</f>
        <v>0</v>
      </c>
      <c r="R32" s="185" t="s">
        <v>488</v>
      </c>
      <c r="S32" s="185" t="s">
        <v>161</v>
      </c>
      <c r="T32" s="186" t="s">
        <v>162</v>
      </c>
      <c r="U32" s="162">
        <v>0.105</v>
      </c>
      <c r="V32" s="162">
        <f>ROUND(E32*U32,2)</f>
        <v>35.15</v>
      </c>
      <c r="W32" s="162"/>
      <c r="X32" s="162" t="s">
        <v>483</v>
      </c>
      <c r="Y32" s="162" t="s">
        <v>164</v>
      </c>
      <c r="Z32" s="151"/>
      <c r="AA32" s="151"/>
      <c r="AB32" s="151"/>
      <c r="AC32" s="151"/>
      <c r="AD32" s="151"/>
      <c r="AE32" s="151"/>
      <c r="AF32" s="151"/>
      <c r="AG32" s="151" t="s">
        <v>484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2">
        <v>15</v>
      </c>
      <c r="B33" s="173" t="s">
        <v>495</v>
      </c>
      <c r="C33" s="189" t="s">
        <v>496</v>
      </c>
      <c r="D33" s="174" t="s">
        <v>203</v>
      </c>
      <c r="E33" s="175">
        <v>33.479759999999999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 t="s">
        <v>488</v>
      </c>
      <c r="S33" s="177" t="s">
        <v>248</v>
      </c>
      <c r="T33" s="178" t="s">
        <v>248</v>
      </c>
      <c r="U33" s="162">
        <v>0</v>
      </c>
      <c r="V33" s="162">
        <f>ROUND(E33*U33,2)</f>
        <v>0</v>
      </c>
      <c r="W33" s="162"/>
      <c r="X33" s="162" t="s">
        <v>483</v>
      </c>
      <c r="Y33" s="162" t="s">
        <v>164</v>
      </c>
      <c r="Z33" s="151"/>
      <c r="AA33" s="151"/>
      <c r="AB33" s="151"/>
      <c r="AC33" s="151"/>
      <c r="AD33" s="151"/>
      <c r="AE33" s="151"/>
      <c r="AF33" s="151"/>
      <c r="AG33" s="151" t="s">
        <v>484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3"/>
      <c r="B34" s="4"/>
      <c r="C34" s="19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141</v>
      </c>
    </row>
    <row r="35" spans="1:60" x14ac:dyDescent="0.2">
      <c r="A35" s="154"/>
      <c r="B35" s="155" t="s">
        <v>29</v>
      </c>
      <c r="C35" s="193"/>
      <c r="D35" s="156"/>
      <c r="E35" s="157"/>
      <c r="F35" s="157"/>
      <c r="G35" s="171">
        <f>G8+G10+G13+G20+G22+G26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454</v>
      </c>
    </row>
    <row r="36" spans="1:60" x14ac:dyDescent="0.2">
      <c r="C36" s="194"/>
      <c r="D36" s="10"/>
      <c r="AG36" t="s">
        <v>456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xZW1KIEDUs/Tp71tq46FNpHZyT6vIQEXowlb6hiKCEcPLjfPcRQFIOcQVLNDArkpWcm1P63ZPgkMdLj6OYeXQ==" saltValue="cyjnrXTxsQYjZMnob2lyhg==" spinCount="100000" sheet="1" formatRows="0"/>
  <mergeCells count="9">
    <mergeCell ref="C17:G17"/>
    <mergeCell ref="C19:G19"/>
    <mergeCell ref="C28:G28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1 Pol</vt:lpstr>
      <vt:lpstr>SO01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'SO01 2 Pol'!Názvy_tisku</vt:lpstr>
      <vt:lpstr>oadresa</vt:lpstr>
      <vt:lpstr>Stavba!Objednatel</vt:lpstr>
      <vt:lpstr>Stavba!Objekt</vt:lpstr>
      <vt:lpstr>'SO01 1 Pol'!Oblast_tisku</vt:lpstr>
      <vt:lpstr>'SO01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Lukáš Kosub</cp:lastModifiedBy>
  <cp:lastPrinted>2019-03-19T12:27:02Z</cp:lastPrinted>
  <dcterms:created xsi:type="dcterms:W3CDTF">2009-04-08T07:15:50Z</dcterms:created>
  <dcterms:modified xsi:type="dcterms:W3CDTF">2024-01-05T10:48:39Z</dcterms:modified>
</cp:coreProperties>
</file>