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1" activeTab="3"/>
  </bookViews>
  <sheets>
    <sheet name="Krycí list" sheetId="1" r:id="rId1"/>
    <sheet name="Rekapitulace-stavební část" sheetId="2" r:id="rId2"/>
    <sheet name="Položky-stavební část" sheetId="3" r:id="rId3"/>
    <sheet name="Vedlejší a ostatní náklady" sheetId="4" r:id="rId4"/>
  </sheets>
  <definedNames>
    <definedName name="CenaCelkemVypocet" localSheetId="1">'Rekapitulace-stavební část'!$I$15</definedName>
    <definedName name="CenaCelkemVypocet" localSheetId="1">'Rekapitulace-stavební část'!$I$15</definedName>
    <definedName name="cisloobjektu">'Krycí list'!$A$5</definedName>
    <definedName name="cislostavby">'Krycí list'!$A$7</definedName>
    <definedName name="Datum">'Krycí list'!$B$22</definedName>
    <definedName name="Dil">'Rekapitulace-stavební část'!$A$6</definedName>
    <definedName name="Dodavka">'Rekapitulace-stavební část'!$G$12</definedName>
    <definedName name="Dodavka0">"$položky.$#ref!$#REF!"</definedName>
    <definedName name="HSV">'Rekapitulace-stavební část'!$E$12</definedName>
    <definedName name="HSV0">"$položky.$#ref!$#REF!"</definedName>
    <definedName name="HZS">'Rekapitulace-stavební část'!$I$12</definedName>
    <definedName name="HZS0">"$položky.$#ref!$#REF!"</definedName>
    <definedName name="JKSO">'Krycí list'!$G$2</definedName>
    <definedName name="Mena">'Rekapitulace-stavební část'!#REF!</definedName>
    <definedName name="MJ">'Krycí list'!$G$5</definedName>
    <definedName name="Mont">'Rekapitulace-stavební část'!$H$12</definedName>
    <definedName name="Montaz0">"$položky.$#ref!$#REF!"</definedName>
    <definedName name="NazevDilu">'Rekapitulace-stavební část'!$B$6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list'!$A$1:$G$30</definedName>
    <definedName name="_xlnm.Print_Area" localSheetId="1">'Rekapitulace-stavební část'!$A$1:$I$13</definedName>
    <definedName name="PocetMJ">'Krycí list'!$G$6</definedName>
    <definedName name="Poznamka">'Krycí list'!#REF!</definedName>
    <definedName name="Projektant">'Krycí list'!$C$8</definedName>
    <definedName name="PSV">'Rekapitulace-stavební část'!$F$12</definedName>
    <definedName name="PSV0">"$položky.$#ref!$#REF!"</definedName>
    <definedName name="SazbaDPH1">'Krycí list'!$C$25</definedName>
    <definedName name="SazbaDPH2">'Krycí list'!$C$27</definedName>
    <definedName name="SloupecCC">'Položky-stavební část'!$H$6</definedName>
    <definedName name="SloupecCisloPol">'Položky-stavební část'!$B$6</definedName>
    <definedName name="SloupecJC">'Položky-stavební část'!$G$6</definedName>
    <definedName name="SloupecMJ">'Položky-stavební část'!$E$6</definedName>
    <definedName name="SloupecMnozstvi">'Položky-stavební část'!$F$6</definedName>
    <definedName name="SloupecNazPol">'Položky-stavební část'!$D$6</definedName>
    <definedName name="SloupecPC">'Položky-stavební část'!$A$6</definedName>
    <definedName name="solver_lin" localSheetId="2">0</definedName>
    <definedName name="solver_num" localSheetId="2">0</definedName>
    <definedName name="solver_opt" localSheetId="2">"$položky.$#ref!$#REF!"</definedName>
    <definedName name="solver_typ" localSheetId="2">1</definedName>
    <definedName name="solver_val" localSheetId="2">0</definedName>
    <definedName name="Typ">"$položky.$#ref!$#REF!"</definedName>
    <definedName name="VRN">'Rekapitulace-stavební část'!#REF!</definedName>
    <definedName name="VRNKc">"$rekapitulace.$#ref!$#REF!"</definedName>
    <definedName name="VRNnazev">"$rekapitulace.$#ref!$#REF!"</definedName>
    <definedName name="VRNproc">"$rekapitulace.$#ref!$#REF!"</definedName>
    <definedName name="VRNzakl">"$rekapitulace.$#ref!$#REF!"</definedName>
    <definedName name="Zakazka">'Krycí list'!$G$11</definedName>
    <definedName name="Zaklad22">'Krycí list'!$F$27</definedName>
    <definedName name="Zaklad5">'Krycí list'!$F$25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<sst xmlns="http://schemas.openxmlformats.org/spreadsheetml/2006/main" count="273" uniqueCount="157">
  <si>
    <t>Krycí list</t>
  </si>
  <si>
    <t>Rozpočet</t>
  </si>
  <si>
    <t>JKSO</t>
  </si>
  <si>
    <t>Objekt</t>
  </si>
  <si>
    <t>Název objektu</t>
  </si>
  <si>
    <t>SKP</t>
  </si>
  <si>
    <t>Skatepark Petřvald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</si>
  <si>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</si>
  <si>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</si>
  <si>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</si>
  <si>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</si>
  <si>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</si>
  <si>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</si>
  <si>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</si>
  <si>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</si>
  <si>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Cenová soustava</t>
  </si>
  <si>
    <t>RTS 2021 + VP</t>
  </si>
  <si>
    <t>Objednatel</t>
  </si>
  <si>
    <t>Dodavatel</t>
  </si>
  <si>
    <t>Zakázkové číslo</t>
  </si>
  <si>
    <t>Rozpočtoval</t>
  </si>
  <si>
    <t>Počet listů</t>
  </si>
  <si>
    <t>ROZPOČTOVÉ NÁKLADY</t>
  </si>
  <si>
    <t>Základní rozpočtové náklady</t>
  </si>
  <si>
    <t>Ostatní rozpočtové náklady</t>
  </si>
  <si>
    <t>Stavební část</t>
  </si>
  <si>
    <t>VRN celkem</t>
  </si>
  <si>
    <t>Staveb.část+VON</t>
  </si>
  <si>
    <t>ORN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</si>
  <si>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</si>
  <si>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</si>
  <si>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</si>
  <si>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</si>
  <si>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</si>
  <si>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</si>
  <si>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</si>
  <si>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</si>
  <si>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</si>
  <si>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</si>
  <si>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>%</t>
  </si>
  <si>
    <t>CENA ZA OBJEKT CELKEM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</si>
  <si>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</si>
  <si>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</si>
  <si>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</si>
  <si>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</si>
  <si>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</si>
  <si>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</si>
  <si>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</si>
  <si>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</si>
  <si>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</si>
  <si>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HZS</t>
  </si>
  <si>
    <t>Celkem za</t>
  </si>
  <si>
    <t>CELKEM  OBJEKT</t>
  </si>
  <si>
    <t>Výkaz výměr</t>
  </si>
  <si>
    <t>dle SoD</t>
  </si>
  <si>
    <t>P.č.</t>
  </si>
  <si>
    <t>Číslo položky</t>
  </si>
  <si>
    <t>Cen. soustava</t>
  </si>
  <si>
    <t>Název položky</t>
  </si>
  <si>
    <t>MJ</t>
  </si>
  <si>
    <t>mn.</t>
  </si>
  <si>
    <t>cena / MJ</t>
  </si>
  <si>
    <t>celkem (Kč)</t>
  </si>
  <si>
    <t xml:space="preserve">Celkem </t>
  </si>
  <si>
    <t>Díl:</t>
  </si>
  <si>
    <t>1</t>
  </si>
  <si>
    <t>Zemní práce</t>
  </si>
  <si>
    <t>919735112</t>
  </si>
  <si>
    <t>RTS</t>
  </si>
  <si>
    <t>Řezání stávajícího živičného krytu nebo podkladu hloubky přes 50 do 100 mm</t>
  </si>
  <si>
    <t>m</t>
  </si>
  <si>
    <t>121101101R00</t>
  </si>
  <si>
    <t>Odstranění asfaltu</t>
  </si>
  <si>
    <t>m2</t>
  </si>
  <si>
    <t>0,5x20</t>
  </si>
  <si>
    <t>997002611</t>
  </si>
  <si>
    <t>Nakládání suti a vybouraných hmot na dopravní prostředek pro vodorovné přemístění</t>
  </si>
  <si>
    <t>t</t>
  </si>
  <si>
    <t>20*0,05*2</t>
  </si>
  <si>
    <t>997221845</t>
  </si>
  <si>
    <t>Poplatek za uložení stavebního odpadu na skládce (skládkovné) asfaltového bez obsahu dehtu zatříděného do Katalogu odpadů pod kódem 170 302</t>
  </si>
  <si>
    <t>132201101R00</t>
  </si>
  <si>
    <t>Hloubení rýh šířky do 60 cm v hor.3 do 100 m3 – výkop pro základ opěrných zídek</t>
  </si>
  <si>
    <t>m3</t>
  </si>
  <si>
    <t>1x10x0,5</t>
  </si>
  <si>
    <t>182001133R00</t>
  </si>
  <si>
    <t>Hutnění násypového tělesa plochy po 20cm, strojová modeláž</t>
  </si>
  <si>
    <t xml:space="preserve">Hutnění násypového tělesa překážek po 20cm, strojová modeláž </t>
  </si>
  <si>
    <t>181050010RA0</t>
  </si>
  <si>
    <t>Terénní modelace, ruční modelování ŠD a dotvarování překážek</t>
  </si>
  <si>
    <t>2</t>
  </si>
  <si>
    <t>Základy a zvláštní zakládání</t>
  </si>
  <si>
    <t>Dodávka + montáž</t>
  </si>
  <si>
    <t>Ztracené bednění 20x50x25, doprava, uložení</t>
  </si>
  <si>
    <t>ks</t>
  </si>
  <si>
    <t>274313611R00</t>
  </si>
  <si>
    <t>Beton základový C 25/30, Dmax 8, X0, XC4, S2, základy opěrných zídek, výplň zídek, doprava, čerpání, prostoje</t>
  </si>
  <si>
    <t>5</t>
  </si>
  <si>
    <t>Komunikace</t>
  </si>
  <si>
    <t>632481213</t>
  </si>
  <si>
    <t>Separační vrstva k oddělení podlahových vrstev z polyetylénové fólie</t>
  </si>
  <si>
    <t>Beton konstrukční C 25/30, DMAX 8, X0, XC4, S2, doprava, čerpání, prostoje</t>
  </si>
  <si>
    <t>216341132U00</t>
  </si>
  <si>
    <t>VP</t>
  </si>
  <si>
    <t>Stříkaný beton C25/30 -10cm, ruční modelace, ruční hlazení, specifikace dle PD na šikmých plochách a radiusech</t>
  </si>
  <si>
    <t>Stříkaný beton C25/30 příplatek za každých 5cm tloušťky</t>
  </si>
  <si>
    <t>216341139U00</t>
  </si>
  <si>
    <t>Strojově a ručně hlazený beton C25/30 DMAX 16, X0, XC4, S3 na vodorovných plochách, betonáž, čerpání betonu pumpou</t>
  </si>
  <si>
    <t>919111114</t>
  </si>
  <si>
    <t>Řezání dilatačních spár v čerstvém cementobetonovém krytu příčných nebo podélných, šířky 4 mm, hloubky do 30 mm</t>
  </si>
  <si>
    <t>919121213</t>
  </si>
  <si>
    <t>Utěsnění dilatačních spár polyuretanovým tmelem za studena v cementobetonovém krytu včetně adhezního nátěru  pro komůrky šířky 4 mm, hloubky 25 mm</t>
  </si>
  <si>
    <t>Mikrosilika pro lepší zpracovatelnost betonu 1,0 kg/m3, dodáváno ručně do betonmixu před započetím betonáže</t>
  </si>
  <si>
    <t>kg</t>
  </si>
  <si>
    <t>273351215RT1</t>
  </si>
  <si>
    <t>Bednění překážek a desky, CNC šablony, systémové bednění, zřízení a odstranění bednění</t>
  </si>
  <si>
    <t>279361921RT9</t>
  </si>
  <si>
    <t>Výztuž skořepiny ze svařovaných sítí, modelace - svařovaná síť - drát 8,0 oka 150/150, ruční vázání, dodávka + montáž</t>
  </si>
  <si>
    <t>Výztuž skořepiny z roxor R10, ruční vázání, propoje mezi segmenty, dodávka + montáž</t>
  </si>
  <si>
    <t>DIN 488</t>
  </si>
  <si>
    <t>Distančníky  100, ruční vázání k výztuží</t>
  </si>
  <si>
    <t>289970111R00</t>
  </si>
  <si>
    <t>Geotextilie 200g/m2, zakrytí a ošetření ručně hlazených ploch</t>
  </si>
  <si>
    <t>Syntetický nátěr pro ochranu strojově i ručně hlazených vybetonovaných ploch, aplikace strojová i ruční</t>
  </si>
  <si>
    <t>564112120R00</t>
  </si>
  <si>
    <t>Podklad ze ŠD fr. 0/32 po zhutnění tloušťky min. 30 cm – skatepark, doprava</t>
  </si>
  <si>
    <t>250*1,8t/m3</t>
  </si>
  <si>
    <t>99</t>
  </si>
  <si>
    <t>Staveništní přesun hmot</t>
  </si>
  <si>
    <t>998224111R00</t>
  </si>
  <si>
    <t>Přesun hmot</t>
  </si>
  <si>
    <t>767</t>
  </si>
  <si>
    <t>Konstrukce zámečnické</t>
  </si>
  <si>
    <t>767995103R00</t>
  </si>
  <si>
    <t>Výroba a montáž kov. atypických konstr. do 20 kg vč.materiálu, žárové zinkování, specifikace dle PD – Koping TR 60,2/3mm, zkružení, ochranna hrany radiusu</t>
  </si>
  <si>
    <t>EN 10219</t>
  </si>
  <si>
    <t>Výroba a montáž kov. atypických konstr. do 20 kg vč.materiálu, žárové zinkování specifikace dle PD – Koping TR20/2mm,ochranna hran překážek</t>
  </si>
  <si>
    <t>Výroba a montáž kov. atypických konstr. do 20 kg vč.materiálu, žárové zinkování, specifikace dle PD – Rail TR 60,2/3mm – raily</t>
  </si>
  <si>
    <t>Výroba a montáž kov. atypických konstr. do 20 kg vč.materiálu, žárové zinkování, specifikace dle PD – Jäkl 80x50mm – ochranna hran Gind boxů</t>
  </si>
  <si>
    <t>Výroba a montáž kov. atypických konstr. do 20 kg vč.materiálu, žárové zinkování, specifikace dle PD – Jakl 40x40x3mm – ochranné zábradlí</t>
  </si>
  <si>
    <t>Výroba a montáž kov. atypických konstr. do 20 kg vč.materiálu, žárové zinkování, specifikace dle PD – kulatina 10mm – výplň ochranného zábradlí</t>
  </si>
  <si>
    <t>Soupis vedlejších a ostatních nákladů</t>
  </si>
  <si>
    <t>Rozpočet:</t>
  </si>
  <si>
    <t>Č. položky</t>
  </si>
  <si>
    <t>množství</t>
  </si>
  <si>
    <t>VRN</t>
  </si>
  <si>
    <t>Vytýčení staveniště a podzemních inženýrských sítí  oprávněným geodetem-projektantem.</t>
  </si>
  <si>
    <t>soubor</t>
  </si>
  <si>
    <t xml:space="preserve">Vybudování, provoz a odstranění  zařízení staveniště. </t>
  </si>
  <si>
    <t>ORN</t>
  </si>
  <si>
    <t>Vyhotovení dokumentace skutečného provedení stavby a její předání v požadované formě a množství dle SoD.</t>
  </si>
  <si>
    <t>Geodetické zaměření skutečného provedení stavby včetně výškopisu a polohopisu a nově položených IS, v rozsahu dle SOD a v rozsahu nezbytném pro zápis změn do katastru nemovitostí.</t>
  </si>
  <si>
    <t>Provedení dynamické zátěžové zkoušky zhutněného podloží skateparku</t>
  </si>
  <si>
    <t>Náklady spojené se zabezpečením a poskytnutím zajišťovacích bankovních záruk v rozsahu dle SoD.</t>
  </si>
  <si>
    <t>VRN + ORN</t>
  </si>
  <si>
    <t>Wróbel David</t>
  </si>
  <si>
    <t>Město Petřvald, náměstí Gen. Vicherka 2511, 735 41 Petřvald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</si>
</sst>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Kč-405];[Red]\-#,##0.00\ [$Kč-405]"/>
    <numFmt numFmtId="165" formatCode="d/m/yyyy"/>
    <numFmt numFmtId="166" formatCode="dd\.mm\.yy"/>
    <numFmt numFmtId="167" formatCode="0.0"/>
    <numFmt numFmtId="168" formatCode="#,##0&quot; Kč&quot;"/>
    <numFmt numFmtId="169" formatCode="#,###.00"/>
  </numFmts>
  <fonts count="69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E1"/>
      <family val="0"/>
    </font>
    <font>
      <b/>
      <sz val="10"/>
      <color indexed="8"/>
      <name val="Arial CE1"/>
      <family val="0"/>
    </font>
    <font>
      <sz val="9"/>
      <color indexed="8"/>
      <name val="Arial CE1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8"/>
      <name val="Trebuchet MS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9"/>
      <name val="Arial CE"/>
      <family val="2"/>
    </font>
    <font>
      <b/>
      <i/>
      <sz val="10"/>
      <color indexed="8"/>
      <name val="Arial"/>
      <family val="2"/>
    </font>
    <font>
      <sz val="8"/>
      <color indexed="62"/>
      <name val="Arial"/>
      <family val="2"/>
    </font>
    <font>
      <b/>
      <sz val="12"/>
      <color indexed="20"/>
      <name val="Arial CE"/>
      <family val="2"/>
    </font>
    <font>
      <sz val="12"/>
      <color indexed="20"/>
      <name val="Arial CE"/>
      <family val="2"/>
    </font>
    <font>
      <i/>
      <sz val="8"/>
      <color indexed="8"/>
      <name val="Arial CE1"/>
      <family val="0"/>
    </font>
    <font>
      <i/>
      <sz val="9"/>
      <color indexed="8"/>
      <name val="Arial CE"/>
      <family val="2"/>
    </font>
    <font>
      <b/>
      <u val="single"/>
      <sz val="12"/>
      <name val="Arial"/>
      <family val="2"/>
    </font>
    <font>
      <i/>
      <sz val="11"/>
      <color indexed="23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9"/>
      <color indexed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6E1E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0" borderId="0">
      <alignment/>
      <protection/>
    </xf>
    <xf numFmtId="0" fontId="29" fillId="0" borderId="0" applyNumberForma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5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3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60" fillId="0" borderId="7" applyNumberFormat="0" applyFill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left"/>
    </xf>
    <xf numFmtId="49" fontId="7" fillId="33" borderId="11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6" fillId="0" borderId="10" xfId="0" applyFont="1" applyBorder="1" applyAlignment="1">
      <alignment/>
    </xf>
    <xf numFmtId="49" fontId="7" fillId="0" borderId="14" xfId="0" applyNumberFormat="1" applyFont="1" applyBorder="1" applyAlignment="1">
      <alignment horizontal="left"/>
    </xf>
    <xf numFmtId="49" fontId="6" fillId="33" borderId="10" xfId="0" applyNumberFormat="1" applyFont="1" applyFill="1" applyBorder="1" applyAlignment="1">
      <alignment/>
    </xf>
    <xf numFmtId="49" fontId="9" fillId="33" borderId="11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49" fontId="9" fillId="33" borderId="12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14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6" fillId="33" borderId="15" xfId="0" applyNumberFormat="1" applyFont="1" applyFill="1" applyBorder="1" applyAlignment="1">
      <alignment/>
    </xf>
    <xf numFmtId="49" fontId="9" fillId="33" borderId="16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14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166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167" fontId="9" fillId="0" borderId="22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167" fontId="9" fillId="0" borderId="11" xfId="0" applyNumberFormat="1" applyFont="1" applyBorder="1" applyAlignment="1">
      <alignment horizontal="right"/>
    </xf>
    <xf numFmtId="0" fontId="10" fillId="33" borderId="1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1" fillId="0" borderId="0" xfId="0" applyFont="1" applyAlignment="1">
      <alignment/>
    </xf>
    <xf numFmtId="49" fontId="6" fillId="0" borderId="23" xfId="49" applyNumberFormat="1" applyFont="1" applyBorder="1">
      <alignment/>
      <protection/>
    </xf>
    <xf numFmtId="49" fontId="9" fillId="0" borderId="23" xfId="49" applyNumberFormat="1" applyFont="1" applyBorder="1">
      <alignment/>
      <protection/>
    </xf>
    <xf numFmtId="49" fontId="9" fillId="0" borderId="23" xfId="49" applyNumberFormat="1" applyFont="1" applyBorder="1" applyAlignment="1">
      <alignment horizontal="right"/>
      <protection/>
    </xf>
    <xf numFmtId="0" fontId="9" fillId="0" borderId="24" xfId="49" applyFont="1" applyBorder="1">
      <alignment/>
      <protection/>
    </xf>
    <xf numFmtId="49" fontId="9" fillId="0" borderId="23" xfId="0" applyNumberFormat="1" applyFont="1" applyBorder="1" applyAlignment="1">
      <alignment horizontal="left"/>
    </xf>
    <xf numFmtId="0" fontId="9" fillId="0" borderId="25" xfId="0" applyFont="1" applyBorder="1" applyAlignment="1">
      <alignment/>
    </xf>
    <xf numFmtId="49" fontId="6" fillId="0" borderId="26" xfId="49" applyNumberFormat="1" applyFont="1" applyBorder="1">
      <alignment/>
      <protection/>
    </xf>
    <xf numFmtId="49" fontId="9" fillId="0" borderId="26" xfId="49" applyNumberFormat="1" applyFont="1" applyBorder="1">
      <alignment/>
      <protection/>
    </xf>
    <xf numFmtId="49" fontId="9" fillId="0" borderId="26" xfId="49" applyNumberFormat="1" applyFont="1" applyBorder="1" applyAlignment="1">
      <alignment horizontal="right"/>
      <protection/>
    </xf>
    <xf numFmtId="49" fontId="6" fillId="33" borderId="10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9" fontId="7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49">
      <alignment/>
      <protection/>
    </xf>
    <xf numFmtId="0" fontId="3" fillId="0" borderId="0" xfId="49" applyAlignment="1">
      <alignment horizontal="right"/>
      <protection/>
    </xf>
    <xf numFmtId="0" fontId="9" fillId="0" borderId="0" xfId="49" applyFont="1">
      <alignment/>
      <protection/>
    </xf>
    <xf numFmtId="0" fontId="15" fillId="0" borderId="0" xfId="49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6" fillId="0" borderId="0" xfId="49" applyFont="1" applyAlignment="1">
      <alignment horizontal="right"/>
      <protection/>
    </xf>
    <xf numFmtId="0" fontId="9" fillId="0" borderId="23" xfId="49" applyFont="1" applyFill="1" applyBorder="1" applyAlignment="1">
      <alignment horizontal="center"/>
      <protection/>
    </xf>
    <xf numFmtId="0" fontId="9" fillId="0" borderId="23" xfId="49" applyFont="1" applyBorder="1">
      <alignment/>
      <protection/>
    </xf>
    <xf numFmtId="0" fontId="7" fillId="0" borderId="23" xfId="49" applyFont="1" applyBorder="1" applyAlignment="1">
      <alignment horizontal="right"/>
      <protection/>
    </xf>
    <xf numFmtId="49" fontId="9" fillId="0" borderId="23" xfId="49" applyNumberFormat="1" applyFont="1" applyBorder="1" applyAlignment="1">
      <alignment horizontal="left"/>
      <protection/>
    </xf>
    <xf numFmtId="49" fontId="9" fillId="0" borderId="26" xfId="49" applyNumberFormat="1" applyFont="1" applyFill="1" applyBorder="1" applyAlignment="1">
      <alignment horizontal="center"/>
      <protection/>
    </xf>
    <xf numFmtId="0" fontId="9" fillId="0" borderId="26" xfId="49" applyFont="1" applyBorder="1">
      <alignment/>
      <protection/>
    </xf>
    <xf numFmtId="49" fontId="9" fillId="0" borderId="0" xfId="49" applyNumberFormat="1" applyFont="1" applyFill="1" applyBorder="1" applyAlignment="1">
      <alignment horizontal="center"/>
      <protection/>
    </xf>
    <xf numFmtId="49" fontId="6" fillId="0" borderId="0" xfId="49" applyNumberFormat="1" applyFont="1" applyBorder="1">
      <alignment/>
      <protection/>
    </xf>
    <xf numFmtId="0" fontId="9" fillId="0" borderId="0" xfId="49" applyFont="1" applyBorder="1">
      <alignment/>
      <protection/>
    </xf>
    <xf numFmtId="0" fontId="9" fillId="0" borderId="0" xfId="49" applyFont="1" applyFill="1" applyBorder="1" applyAlignment="1">
      <alignment horizontal="center" shrinkToFit="1"/>
      <protection/>
    </xf>
    <xf numFmtId="0" fontId="9" fillId="0" borderId="28" xfId="49" applyFont="1" applyBorder="1">
      <alignment/>
      <protection/>
    </xf>
    <xf numFmtId="0" fontId="9" fillId="0" borderId="23" xfId="49" applyFont="1" applyFill="1" applyBorder="1" applyAlignment="1">
      <alignment horizontal="center" shrinkToFit="1"/>
      <protection/>
    </xf>
    <xf numFmtId="0" fontId="6" fillId="0" borderId="23" xfId="49" applyFont="1" applyFill="1" applyBorder="1" applyAlignment="1">
      <alignment horizontal="center" shrinkToFit="1"/>
      <protection/>
    </xf>
    <xf numFmtId="0" fontId="9" fillId="0" borderId="25" xfId="49" applyFont="1" applyFill="1" applyBorder="1" applyAlignment="1">
      <alignment horizontal="center" shrinkToFit="1"/>
      <protection/>
    </xf>
    <xf numFmtId="49" fontId="7" fillId="33" borderId="14" xfId="49" applyNumberFormat="1" applyFont="1" applyFill="1" applyBorder="1">
      <alignment/>
      <protection/>
    </xf>
    <xf numFmtId="0" fontId="7" fillId="33" borderId="14" xfId="49" applyFont="1" applyFill="1" applyBorder="1" applyAlignment="1">
      <alignment horizontal="center"/>
      <protection/>
    </xf>
    <xf numFmtId="0" fontId="7" fillId="33" borderId="29" xfId="49" applyFont="1" applyFill="1" applyBorder="1" applyAlignment="1">
      <alignment horizontal="center" wrapText="1"/>
      <protection/>
    </xf>
    <xf numFmtId="49" fontId="7" fillId="34" borderId="0" xfId="49" applyNumberFormat="1" applyFont="1" applyFill="1" applyBorder="1">
      <alignment/>
      <protection/>
    </xf>
    <xf numFmtId="0" fontId="7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center" wrapText="1"/>
      <protection/>
    </xf>
    <xf numFmtId="0" fontId="6" fillId="34" borderId="0" xfId="49" applyFont="1" applyFill="1" applyBorder="1" applyAlignment="1">
      <alignment horizontal="left"/>
      <protection/>
    </xf>
    <xf numFmtId="4" fontId="6" fillId="34" borderId="0" xfId="49" applyNumberFormat="1" applyFont="1" applyFill="1" applyBorder="1" applyAlignment="1">
      <alignment horizontal="right"/>
      <protection/>
    </xf>
    <xf numFmtId="0" fontId="6" fillId="0" borderId="30" xfId="49" applyFont="1" applyBorder="1" applyAlignment="1">
      <alignment horizontal="center"/>
      <protection/>
    </xf>
    <xf numFmtId="49" fontId="6" fillId="0" borderId="30" xfId="49" applyNumberFormat="1" applyFont="1" applyBorder="1" applyAlignment="1">
      <alignment horizontal="left"/>
      <protection/>
    </xf>
    <xf numFmtId="0" fontId="6" fillId="0" borderId="30" xfId="49" applyFont="1" applyBorder="1">
      <alignment/>
      <protection/>
    </xf>
    <xf numFmtId="0" fontId="9" fillId="0" borderId="30" xfId="49" applyFont="1" applyBorder="1" applyAlignment="1">
      <alignment horizontal="center"/>
      <protection/>
    </xf>
    <xf numFmtId="0" fontId="9" fillId="0" borderId="30" xfId="49" applyFont="1" applyBorder="1" applyAlignment="1">
      <alignment horizontal="right"/>
      <protection/>
    </xf>
    <xf numFmtId="0" fontId="9" fillId="0" borderId="30" xfId="49" applyFont="1" applyBorder="1">
      <alignment/>
      <protection/>
    </xf>
    <xf numFmtId="49" fontId="17" fillId="0" borderId="30" xfId="36" applyNumberFormat="1" applyFont="1" applyBorder="1" applyAlignment="1" applyProtection="1">
      <alignment horizontal="left" vertical="center" wrapText="1"/>
      <protection/>
    </xf>
    <xf numFmtId="49" fontId="17" fillId="0" borderId="14" xfId="49" applyNumberFormat="1" applyFont="1" applyBorder="1" applyAlignment="1">
      <alignment horizontal="left" vertical="top"/>
      <protection/>
    </xf>
    <xf numFmtId="0" fontId="17" fillId="0" borderId="30" xfId="36" applyFont="1" applyBorder="1" applyAlignment="1" applyProtection="1">
      <alignment horizontal="left" vertical="center" wrapText="1"/>
      <protection/>
    </xf>
    <xf numFmtId="0" fontId="19" fillId="0" borderId="30" xfId="49" applyFont="1" applyBorder="1" applyAlignment="1">
      <alignment horizontal="center"/>
      <protection/>
    </xf>
    <xf numFmtId="4" fontId="19" fillId="0" borderId="30" xfId="49" applyNumberFormat="1" applyFont="1" applyBorder="1" applyAlignment="1">
      <alignment horizontal="right"/>
      <protection/>
    </xf>
    <xf numFmtId="4" fontId="19" fillId="0" borderId="14" xfId="49" applyNumberFormat="1" applyFont="1" applyBorder="1">
      <alignment/>
      <protection/>
    </xf>
    <xf numFmtId="49" fontId="19" fillId="0" borderId="30" xfId="49" applyNumberFormat="1" applyFont="1" applyBorder="1" applyAlignment="1">
      <alignment horizontal="left" vertical="top"/>
      <protection/>
    </xf>
    <xf numFmtId="0" fontId="19" fillId="0" borderId="30" xfId="49" applyFont="1" applyBorder="1" applyAlignment="1">
      <alignment vertical="top" wrapText="1"/>
      <protection/>
    </xf>
    <xf numFmtId="49" fontId="19" fillId="0" borderId="30" xfId="49" applyNumberFormat="1" applyFont="1" applyBorder="1" applyAlignment="1">
      <alignment horizontal="center" shrinkToFit="1"/>
      <protection/>
    </xf>
    <xf numFmtId="4" fontId="19" fillId="0" borderId="14" xfId="49" applyNumberFormat="1" applyFont="1" applyBorder="1" applyAlignment="1">
      <alignment horizontal="right"/>
      <protection/>
    </xf>
    <xf numFmtId="0" fontId="20" fillId="0" borderId="30" xfId="36" applyFont="1" applyBorder="1" applyAlignment="1" applyProtection="1">
      <alignment horizontal="left" vertical="center" wrapText="1"/>
      <protection/>
    </xf>
    <xf numFmtId="49" fontId="19" fillId="0" borderId="30" xfId="49" applyNumberFormat="1" applyFont="1" applyBorder="1" applyAlignment="1">
      <alignment horizontal="center" shrinkToFit="1"/>
      <protection/>
    </xf>
    <xf numFmtId="4" fontId="19" fillId="0" borderId="30" xfId="49" applyNumberFormat="1" applyFont="1" applyBorder="1" applyAlignment="1">
      <alignment horizontal="right"/>
      <protection/>
    </xf>
    <xf numFmtId="0" fontId="19" fillId="0" borderId="14" xfId="49" applyFont="1" applyBorder="1" applyAlignment="1">
      <alignment horizontal="center" vertical="center"/>
      <protection/>
    </xf>
    <xf numFmtId="49" fontId="19" fillId="0" borderId="14" xfId="49" applyNumberFormat="1" applyFont="1" applyBorder="1" applyAlignment="1">
      <alignment horizontal="left" vertical="top"/>
      <protection/>
    </xf>
    <xf numFmtId="0" fontId="19" fillId="0" borderId="14" xfId="49" applyFont="1" applyBorder="1" applyAlignment="1">
      <alignment vertical="top" wrapText="1"/>
      <protection/>
    </xf>
    <xf numFmtId="49" fontId="19" fillId="0" borderId="14" xfId="49" applyNumberFormat="1" applyFont="1" applyBorder="1" applyAlignment="1">
      <alignment horizontal="center" shrinkToFit="1"/>
      <protection/>
    </xf>
    <xf numFmtId="0" fontId="21" fillId="0" borderId="0" xfId="49" applyFont="1">
      <alignment/>
      <protection/>
    </xf>
    <xf numFmtId="49" fontId="19" fillId="0" borderId="14" xfId="49" applyNumberFormat="1" applyFont="1" applyBorder="1" applyAlignment="1">
      <alignment horizontal="left" vertical="top"/>
      <protection/>
    </xf>
    <xf numFmtId="0" fontId="20" fillId="0" borderId="14" xfId="49" applyFont="1" applyBorder="1" applyAlignment="1">
      <alignment vertical="top" wrapText="1"/>
      <protection/>
    </xf>
    <xf numFmtId="0" fontId="9" fillId="33" borderId="13" xfId="49" applyFont="1" applyFill="1" applyBorder="1" applyAlignment="1">
      <alignment horizontal="center" vertical="center"/>
      <protection/>
    </xf>
    <xf numFmtId="49" fontId="22" fillId="33" borderId="13" xfId="49" applyNumberFormat="1" applyFont="1" applyFill="1" applyBorder="1" applyAlignment="1">
      <alignment horizontal="left"/>
      <protection/>
    </xf>
    <xf numFmtId="0" fontId="22" fillId="33" borderId="18" xfId="49" applyFont="1" applyFill="1" applyBorder="1">
      <alignment/>
      <protection/>
    </xf>
    <xf numFmtId="0" fontId="9" fillId="33" borderId="19" xfId="49" applyFont="1" applyFill="1" applyBorder="1" applyAlignment="1">
      <alignment horizontal="center"/>
      <protection/>
    </xf>
    <xf numFmtId="4" fontId="9" fillId="33" borderId="30" xfId="49" applyNumberFormat="1" applyFont="1" applyFill="1" applyBorder="1" applyAlignment="1">
      <alignment horizontal="right"/>
      <protection/>
    </xf>
    <xf numFmtId="4" fontId="9" fillId="33" borderId="17" xfId="49" applyNumberFormat="1" applyFont="1" applyFill="1" applyBorder="1" applyAlignment="1">
      <alignment horizontal="right"/>
      <protection/>
    </xf>
    <xf numFmtId="4" fontId="6" fillId="33" borderId="13" xfId="49" applyNumberFormat="1" applyFont="1" applyFill="1" applyBorder="1">
      <alignment/>
      <protection/>
    </xf>
    <xf numFmtId="3" fontId="3" fillId="0" borderId="0" xfId="49" applyNumberFormat="1">
      <alignment/>
      <protection/>
    </xf>
    <xf numFmtId="0" fontId="6" fillId="0" borderId="27" xfId="49" applyFont="1" applyBorder="1" applyAlignment="1">
      <alignment horizontal="center" vertical="center"/>
      <protection/>
    </xf>
    <xf numFmtId="49" fontId="6" fillId="0" borderId="27" xfId="49" applyNumberFormat="1" applyFont="1" applyBorder="1" applyAlignment="1">
      <alignment horizontal="left"/>
      <protection/>
    </xf>
    <xf numFmtId="0" fontId="6" fillId="0" borderId="10" xfId="49" applyFont="1" applyBorder="1">
      <alignment/>
      <protection/>
    </xf>
    <xf numFmtId="0" fontId="9" fillId="0" borderId="12" xfId="49" applyFont="1" applyBorder="1" applyAlignment="1">
      <alignment horizontal="center"/>
      <protection/>
    </xf>
    <xf numFmtId="0" fontId="9" fillId="0" borderId="12" xfId="49" applyFont="1" applyBorder="1" applyAlignment="1">
      <alignment horizontal="right"/>
      <protection/>
    </xf>
    <xf numFmtId="0" fontId="9" fillId="0" borderId="11" xfId="49" applyFont="1" applyBorder="1">
      <alignment/>
      <protection/>
    </xf>
    <xf numFmtId="49" fontId="19" fillId="0" borderId="31" xfId="49" applyNumberFormat="1" applyFont="1" applyBorder="1" applyAlignment="1">
      <alignment horizontal="left" vertical="top"/>
      <protection/>
    </xf>
    <xf numFmtId="0" fontId="19" fillId="0" borderId="10" xfId="49" applyFont="1" applyBorder="1">
      <alignment/>
      <protection/>
    </xf>
    <xf numFmtId="0" fontId="19" fillId="0" borderId="12" xfId="49" applyFont="1" applyBorder="1" applyAlignment="1">
      <alignment horizontal="center"/>
      <protection/>
    </xf>
    <xf numFmtId="4" fontId="19" fillId="0" borderId="12" xfId="49" applyNumberFormat="1" applyFont="1" applyBorder="1" applyAlignment="1">
      <alignment horizontal="right"/>
      <protection/>
    </xf>
    <xf numFmtId="4" fontId="19" fillId="0" borderId="31" xfId="49" applyNumberFormat="1" applyFont="1" applyBorder="1">
      <alignment/>
      <protection/>
    </xf>
    <xf numFmtId="0" fontId="19" fillId="0" borderId="31" xfId="49" applyFont="1" applyBorder="1" applyAlignment="1">
      <alignment horizontal="center" vertical="center"/>
      <protection/>
    </xf>
    <xf numFmtId="0" fontId="19" fillId="0" borderId="31" xfId="49" applyFont="1" applyBorder="1" applyAlignment="1">
      <alignment vertical="top" wrapText="1"/>
      <protection/>
    </xf>
    <xf numFmtId="49" fontId="19" fillId="0" borderId="31" xfId="49" applyNumberFormat="1" applyFont="1" applyBorder="1" applyAlignment="1">
      <alignment horizontal="center" shrinkToFit="1"/>
      <protection/>
    </xf>
    <xf numFmtId="4" fontId="19" fillId="0" borderId="31" xfId="49" applyNumberFormat="1" applyFont="1" applyBorder="1" applyAlignment="1">
      <alignment horizontal="right"/>
      <protection/>
    </xf>
    <xf numFmtId="0" fontId="9" fillId="33" borderId="14" xfId="49" applyFont="1" applyFill="1" applyBorder="1" applyAlignment="1">
      <alignment horizontal="center" vertical="center"/>
      <protection/>
    </xf>
    <xf numFmtId="49" fontId="22" fillId="33" borderId="14" xfId="49" applyNumberFormat="1" applyFont="1" applyFill="1" applyBorder="1" applyAlignment="1">
      <alignment horizontal="left"/>
      <protection/>
    </xf>
    <xf numFmtId="0" fontId="22" fillId="33" borderId="10" xfId="49" applyFont="1" applyFill="1" applyBorder="1">
      <alignment/>
      <protection/>
    </xf>
    <xf numFmtId="0" fontId="9" fillId="33" borderId="12" xfId="49" applyFont="1" applyFill="1" applyBorder="1" applyAlignment="1">
      <alignment horizontal="center"/>
      <protection/>
    </xf>
    <xf numFmtId="4" fontId="9" fillId="33" borderId="11" xfId="49" applyNumberFormat="1" applyFont="1" applyFill="1" applyBorder="1" applyAlignment="1">
      <alignment horizontal="right"/>
      <protection/>
    </xf>
    <xf numFmtId="4" fontId="6" fillId="33" borderId="14" xfId="49" applyNumberFormat="1" applyFont="1" applyFill="1" applyBorder="1">
      <alignment/>
      <protection/>
    </xf>
    <xf numFmtId="0" fontId="6" fillId="0" borderId="20" xfId="49" applyFont="1" applyBorder="1">
      <alignment/>
      <protection/>
    </xf>
    <xf numFmtId="0" fontId="9" fillId="0" borderId="21" xfId="49" applyFont="1" applyBorder="1" applyAlignment="1">
      <alignment horizontal="center"/>
      <protection/>
    </xf>
    <xf numFmtId="0" fontId="9" fillId="0" borderId="21" xfId="49" applyFont="1" applyBorder="1" applyAlignment="1">
      <alignment horizontal="right"/>
      <protection/>
    </xf>
    <xf numFmtId="0" fontId="9" fillId="0" borderId="22" xfId="49" applyFont="1" applyBorder="1">
      <alignment/>
      <protection/>
    </xf>
    <xf numFmtId="49" fontId="17" fillId="0" borderId="14" xfId="36" applyNumberFormat="1" applyFont="1" applyBorder="1" applyAlignment="1" applyProtection="1">
      <alignment horizontal="left" vertical="center" wrapText="1"/>
      <protection/>
    </xf>
    <xf numFmtId="0" fontId="17" fillId="0" borderId="14" xfId="36" applyFont="1" applyBorder="1" applyAlignment="1" applyProtection="1">
      <alignment horizontal="left" vertical="center" wrapText="1"/>
      <protection/>
    </xf>
    <xf numFmtId="0" fontId="19" fillId="0" borderId="14" xfId="49" applyFont="1" applyBorder="1" applyAlignment="1">
      <alignment horizontal="center"/>
      <protection/>
    </xf>
    <xf numFmtId="4" fontId="19" fillId="0" borderId="14" xfId="49" applyNumberFormat="1" applyFont="1" applyBorder="1" applyAlignment="1">
      <alignment horizontal="right"/>
      <protection/>
    </xf>
    <xf numFmtId="4" fontId="19" fillId="0" borderId="14" xfId="49" applyNumberFormat="1" applyFont="1" applyBorder="1">
      <alignment/>
      <protection/>
    </xf>
    <xf numFmtId="4" fontId="19" fillId="34" borderId="14" xfId="49" applyNumberFormat="1" applyFont="1" applyFill="1" applyBorder="1" applyAlignment="1">
      <alignment horizontal="right"/>
      <protection/>
    </xf>
    <xf numFmtId="49" fontId="19" fillId="0" borderId="14" xfId="49" applyNumberFormat="1" applyFont="1" applyBorder="1" applyAlignment="1">
      <alignment horizontal="center" shrinkToFit="1"/>
      <protection/>
    </xf>
    <xf numFmtId="4" fontId="17" fillId="34" borderId="14" xfId="49" applyNumberFormat="1" applyFont="1" applyFill="1" applyBorder="1" applyAlignment="1">
      <alignment horizontal="right"/>
      <protection/>
    </xf>
    <xf numFmtId="49" fontId="18" fillId="0" borderId="14" xfId="36" applyNumberFormat="1" applyFont="1" applyBorder="1" applyAlignment="1" applyProtection="1">
      <alignment horizontal="left" vertical="center" wrapText="1"/>
      <protection/>
    </xf>
    <xf numFmtId="4" fontId="19" fillId="34" borderId="14" xfId="49" applyNumberFormat="1" applyFont="1" applyFill="1" applyBorder="1" applyAlignment="1">
      <alignment horizontal="right"/>
      <protection/>
    </xf>
    <xf numFmtId="0" fontId="23" fillId="0" borderId="14" xfId="49" applyFont="1" applyBorder="1" applyAlignment="1">
      <alignment vertical="top" wrapText="1"/>
      <protection/>
    </xf>
    <xf numFmtId="4" fontId="9" fillId="33" borderId="19" xfId="49" applyNumberFormat="1" applyFont="1" applyFill="1" applyBorder="1" applyAlignment="1">
      <alignment horizontal="right"/>
      <protection/>
    </xf>
    <xf numFmtId="0" fontId="9" fillId="33" borderId="31" xfId="49" applyFont="1" applyFill="1" applyBorder="1" applyAlignment="1">
      <alignment horizontal="center" vertical="center"/>
      <protection/>
    </xf>
    <xf numFmtId="49" fontId="22" fillId="33" borderId="31" xfId="49" applyNumberFormat="1" applyFont="1" applyFill="1" applyBorder="1" applyAlignment="1">
      <alignment horizontal="left"/>
      <protection/>
    </xf>
    <xf numFmtId="0" fontId="22" fillId="33" borderId="20" xfId="49" applyFont="1" applyFill="1" applyBorder="1">
      <alignment/>
      <protection/>
    </xf>
    <xf numFmtId="0" fontId="9" fillId="33" borderId="21" xfId="49" applyFont="1" applyFill="1" applyBorder="1" applyAlignment="1">
      <alignment horizontal="center"/>
      <protection/>
    </xf>
    <xf numFmtId="4" fontId="9" fillId="33" borderId="32" xfId="49" applyNumberFormat="1" applyFont="1" applyFill="1" applyBorder="1" applyAlignment="1">
      <alignment horizontal="right"/>
      <protection/>
    </xf>
    <xf numFmtId="4" fontId="9" fillId="33" borderId="22" xfId="49" applyNumberFormat="1" applyFont="1" applyFill="1" applyBorder="1" applyAlignment="1">
      <alignment horizontal="right"/>
      <protection/>
    </xf>
    <xf numFmtId="4" fontId="6" fillId="33" borderId="31" xfId="49" applyNumberFormat="1" applyFont="1" applyFill="1" applyBorder="1">
      <alignment/>
      <protection/>
    </xf>
    <xf numFmtId="0" fontId="6" fillId="0" borderId="14" xfId="49" applyFont="1" applyBorder="1" applyAlignment="1">
      <alignment horizontal="center" vertical="center"/>
      <protection/>
    </xf>
    <xf numFmtId="49" fontId="6" fillId="0" borderId="33" xfId="49" applyNumberFormat="1" applyFont="1" applyBorder="1" applyAlignment="1">
      <alignment horizontal="left"/>
      <protection/>
    </xf>
    <xf numFmtId="0" fontId="6" fillId="0" borderId="34" xfId="49" applyFont="1" applyBorder="1">
      <alignment/>
      <protection/>
    </xf>
    <xf numFmtId="0" fontId="9" fillId="0" borderId="34" xfId="49" applyFont="1" applyBorder="1" applyAlignment="1">
      <alignment horizontal="center"/>
      <protection/>
    </xf>
    <xf numFmtId="0" fontId="9" fillId="0" borderId="34" xfId="49" applyFont="1" applyBorder="1" applyAlignment="1">
      <alignment horizontal="right"/>
      <protection/>
    </xf>
    <xf numFmtId="0" fontId="9" fillId="0" borderId="35" xfId="49" applyFont="1" applyBorder="1">
      <alignment/>
      <protection/>
    </xf>
    <xf numFmtId="0" fontId="9" fillId="33" borderId="30" xfId="49" applyFont="1" applyFill="1" applyBorder="1" applyAlignment="1">
      <alignment horizontal="center" vertical="center"/>
      <protection/>
    </xf>
    <xf numFmtId="49" fontId="22" fillId="33" borderId="30" xfId="49" applyNumberFormat="1" applyFont="1" applyFill="1" applyBorder="1" applyAlignment="1">
      <alignment horizontal="left"/>
      <protection/>
    </xf>
    <xf numFmtId="0" fontId="22" fillId="33" borderId="30" xfId="49" applyFont="1" applyFill="1" applyBorder="1">
      <alignment/>
      <protection/>
    </xf>
    <xf numFmtId="0" fontId="9" fillId="33" borderId="30" xfId="49" applyFont="1" applyFill="1" applyBorder="1" applyAlignment="1">
      <alignment horizontal="center"/>
      <protection/>
    </xf>
    <xf numFmtId="4" fontId="6" fillId="33" borderId="30" xfId="49" applyNumberFormat="1" applyFont="1" applyFill="1" applyBorder="1">
      <alignment/>
      <protection/>
    </xf>
    <xf numFmtId="4" fontId="19" fillId="34" borderId="0" xfId="49" applyNumberFormat="1" applyFont="1" applyFill="1" applyBorder="1" applyAlignment="1">
      <alignment horizontal="right"/>
      <protection/>
    </xf>
    <xf numFmtId="4" fontId="19" fillId="0" borderId="0" xfId="49" applyNumberFormat="1" applyFont="1" applyBorder="1">
      <alignment/>
      <protection/>
    </xf>
    <xf numFmtId="0" fontId="24" fillId="0" borderId="0" xfId="49" applyFont="1" applyAlignment="1">
      <alignment horizontal="right"/>
      <protection/>
    </xf>
    <xf numFmtId="0" fontId="25" fillId="0" borderId="0" xfId="0" applyFont="1" applyAlignment="1">
      <alignment/>
    </xf>
    <xf numFmtId="0" fontId="25" fillId="0" borderId="0" xfId="49" applyFont="1">
      <alignment/>
      <protection/>
    </xf>
    <xf numFmtId="169" fontId="24" fillId="0" borderId="0" xfId="0" applyNumberFormat="1" applyFont="1" applyAlignment="1">
      <alignment/>
    </xf>
    <xf numFmtId="0" fontId="3" fillId="34" borderId="0" xfId="49" applyFill="1">
      <alignment/>
      <protection/>
    </xf>
    <xf numFmtId="0" fontId="26" fillId="0" borderId="0" xfId="49" applyFont="1" applyAlignment="1">
      <alignment/>
      <protection/>
    </xf>
    <xf numFmtId="0" fontId="3" fillId="0" borderId="0" xfId="49" applyBorder="1">
      <alignment/>
      <protection/>
    </xf>
    <xf numFmtId="0" fontId="27" fillId="0" borderId="0" xfId="49" applyFont="1" applyBorder="1">
      <alignment/>
      <protection/>
    </xf>
    <xf numFmtId="3" fontId="27" fillId="0" borderId="0" xfId="49" applyNumberFormat="1" applyFont="1" applyBorder="1" applyAlignment="1">
      <alignment horizontal="right"/>
      <protection/>
    </xf>
    <xf numFmtId="4" fontId="27" fillId="0" borderId="0" xfId="49" applyNumberFormat="1" applyFont="1" applyBorder="1">
      <alignment/>
      <protection/>
    </xf>
    <xf numFmtId="0" fontId="26" fillId="0" borderId="0" xfId="49" applyFont="1" applyBorder="1" applyAlignment="1">
      <alignment/>
      <protection/>
    </xf>
    <xf numFmtId="0" fontId="3" fillId="0" borderId="0" xfId="49" applyBorder="1" applyAlignment="1">
      <alignment horizontal="right"/>
      <protection/>
    </xf>
    <xf numFmtId="0" fontId="1" fillId="0" borderId="0" xfId="37" applyNumberFormat="1" applyFont="1" applyFill="1" applyBorder="1" applyAlignment="1" applyProtection="1">
      <alignment/>
      <protection/>
    </xf>
    <xf numFmtId="0" fontId="30" fillId="0" borderId="0" xfId="37" applyNumberFormat="1" applyFont="1" applyFill="1" applyBorder="1" applyAlignment="1" applyProtection="1">
      <alignment horizontal="center"/>
      <protection/>
    </xf>
    <xf numFmtId="0" fontId="31" fillId="0" borderId="0" xfId="37" applyNumberFormat="1" applyFont="1" applyFill="1" applyBorder="1" applyAlignment="1" applyProtection="1">
      <alignment horizontal="center"/>
      <protection/>
    </xf>
    <xf numFmtId="0" fontId="31" fillId="0" borderId="0" xfId="37" applyNumberFormat="1" applyFont="1" applyFill="1" applyBorder="1" applyAlignment="1" applyProtection="1">
      <alignment horizontal="right"/>
      <protection/>
    </xf>
    <xf numFmtId="0" fontId="32" fillId="0" borderId="23" xfId="37" applyNumberFormat="1" applyFont="1" applyFill="1" applyBorder="1" applyAlignment="1" applyProtection="1">
      <alignment/>
      <protection/>
    </xf>
    <xf numFmtId="0" fontId="1" fillId="0" borderId="23" xfId="37" applyNumberFormat="1" applyFont="1" applyFill="1" applyBorder="1" applyAlignment="1" applyProtection="1">
      <alignment/>
      <protection/>
    </xf>
    <xf numFmtId="0" fontId="33" fillId="0" borderId="24" xfId="37" applyNumberFormat="1" applyFont="1" applyFill="1" applyBorder="1" applyAlignment="1" applyProtection="1">
      <alignment horizontal="right"/>
      <protection/>
    </xf>
    <xf numFmtId="0" fontId="1" fillId="0" borderId="23" xfId="37" applyNumberFormat="1" applyFont="1" applyFill="1" applyBorder="1" applyAlignment="1" applyProtection="1">
      <alignment horizontal="left"/>
      <protection/>
    </xf>
    <xf numFmtId="0" fontId="1" fillId="0" borderId="25" xfId="37" applyNumberFormat="1" applyFont="1" applyFill="1" applyBorder="1" applyAlignment="1" applyProtection="1">
      <alignment/>
      <protection/>
    </xf>
    <xf numFmtId="0" fontId="32" fillId="0" borderId="26" xfId="37" applyNumberFormat="1" applyFont="1" applyFill="1" applyBorder="1" applyAlignment="1" applyProtection="1">
      <alignment/>
      <protection/>
    </xf>
    <xf numFmtId="0" fontId="1" fillId="0" borderId="26" xfId="37" applyNumberFormat="1" applyFont="1" applyFill="1" applyBorder="1" applyAlignment="1" applyProtection="1">
      <alignment/>
      <protection/>
    </xf>
    <xf numFmtId="0" fontId="33" fillId="0" borderId="0" xfId="37" applyNumberFormat="1" applyFont="1" applyFill="1" applyBorder="1" applyAlignment="1" applyProtection="1">
      <alignment/>
      <protection/>
    </xf>
    <xf numFmtId="0" fontId="1" fillId="0" borderId="0" xfId="37" applyNumberFormat="1" applyFont="1" applyFill="1" applyBorder="1" applyAlignment="1" applyProtection="1">
      <alignment horizontal="right"/>
      <protection/>
    </xf>
    <xf numFmtId="49" fontId="33" fillId="33" borderId="14" xfId="37" applyNumberFormat="1" applyFont="1" applyFill="1" applyBorder="1" applyAlignment="1" applyProtection="1">
      <alignment vertical="center"/>
      <protection/>
    </xf>
    <xf numFmtId="0" fontId="33" fillId="33" borderId="11" xfId="37" applyNumberFormat="1" applyFont="1" applyFill="1" applyBorder="1" applyAlignment="1" applyProtection="1">
      <alignment horizontal="center" vertical="center"/>
      <protection/>
    </xf>
    <xf numFmtId="0" fontId="33" fillId="33" borderId="14" xfId="37" applyNumberFormat="1" applyFont="1" applyFill="1" applyBorder="1" applyAlignment="1" applyProtection="1">
      <alignment horizontal="center" vertical="center"/>
      <protection/>
    </xf>
    <xf numFmtId="0" fontId="32" fillId="0" borderId="27" xfId="37" applyNumberFormat="1" applyFont="1" applyFill="1" applyBorder="1" applyAlignment="1" applyProtection="1">
      <alignment horizontal="center" vertical="center"/>
      <protection/>
    </xf>
    <xf numFmtId="49" fontId="32" fillId="0" borderId="27" xfId="37" applyNumberFormat="1" applyFont="1" applyFill="1" applyBorder="1" applyAlignment="1" applyProtection="1">
      <alignment horizontal="left" vertical="center"/>
      <protection/>
    </xf>
    <xf numFmtId="0" fontId="32" fillId="0" borderId="10" xfId="37" applyNumberFormat="1" applyFont="1" applyFill="1" applyBorder="1" applyAlignment="1" applyProtection="1">
      <alignment vertical="center"/>
      <protection/>
    </xf>
    <xf numFmtId="0" fontId="1" fillId="0" borderId="12" xfId="37" applyNumberFormat="1" applyFont="1" applyFill="1" applyBorder="1" applyAlignment="1" applyProtection="1">
      <alignment horizontal="center" vertical="center"/>
      <protection/>
    </xf>
    <xf numFmtId="0" fontId="1" fillId="0" borderId="12" xfId="37" applyNumberFormat="1" applyFont="1" applyFill="1" applyBorder="1" applyAlignment="1" applyProtection="1">
      <alignment horizontal="right" vertical="center"/>
      <protection/>
    </xf>
    <xf numFmtId="0" fontId="1" fillId="0" borderId="11" xfId="37" applyNumberFormat="1" applyFont="1" applyFill="1" applyBorder="1" applyAlignment="1" applyProtection="1">
      <alignment vertical="center"/>
      <protection/>
    </xf>
    <xf numFmtId="0" fontId="17" fillId="0" borderId="31" xfId="37" applyNumberFormat="1" applyFont="1" applyFill="1" applyBorder="1" applyAlignment="1" applyProtection="1">
      <alignment horizontal="center" vertical="center"/>
      <protection/>
    </xf>
    <xf numFmtId="49" fontId="17" fillId="0" borderId="31" xfId="37" applyNumberFormat="1" applyFont="1" applyFill="1" applyBorder="1" applyAlignment="1" applyProtection="1">
      <alignment horizontal="left" vertical="center"/>
      <protection/>
    </xf>
    <xf numFmtId="0" fontId="17" fillId="0" borderId="31" xfId="37" applyNumberFormat="1" applyFont="1" applyFill="1" applyBorder="1" applyAlignment="1" applyProtection="1">
      <alignment vertical="center" wrapText="1"/>
      <protection/>
    </xf>
    <xf numFmtId="49" fontId="17" fillId="0" borderId="31" xfId="37" applyNumberFormat="1" applyFont="1" applyFill="1" applyBorder="1" applyAlignment="1" applyProtection="1">
      <alignment horizontal="center" vertical="center" shrinkToFit="1"/>
      <protection/>
    </xf>
    <xf numFmtId="4" fontId="17" fillId="0" borderId="31" xfId="37" applyNumberFormat="1" applyFont="1" applyFill="1" applyBorder="1" applyAlignment="1" applyProtection="1">
      <alignment horizontal="right" vertical="center"/>
      <protection/>
    </xf>
    <xf numFmtId="4" fontId="17" fillId="0" borderId="31" xfId="37" applyNumberFormat="1" applyFont="1" applyFill="1" applyBorder="1" applyAlignment="1" applyProtection="1">
      <alignment vertical="center"/>
      <protection/>
    </xf>
    <xf numFmtId="0" fontId="17" fillId="0" borderId="20" xfId="37" applyNumberFormat="1" applyFont="1" applyFill="1" applyBorder="1" applyAlignment="1" applyProtection="1">
      <alignment vertical="center" wrapText="1"/>
      <protection/>
    </xf>
    <xf numFmtId="49" fontId="17" fillId="0" borderId="14" xfId="37" applyNumberFormat="1" applyFont="1" applyFill="1" applyBorder="1" applyAlignment="1" applyProtection="1">
      <alignment horizontal="center" vertical="center" shrinkToFit="1"/>
      <protection/>
    </xf>
    <xf numFmtId="4" fontId="17" fillId="0" borderId="14" xfId="37" applyNumberFormat="1" applyFont="1" applyFill="1" applyBorder="1" applyAlignment="1" applyProtection="1">
      <alignment horizontal="right" vertical="center"/>
      <protection/>
    </xf>
    <xf numFmtId="0" fontId="1" fillId="33" borderId="14" xfId="37" applyNumberFormat="1" applyFont="1" applyFill="1" applyBorder="1" applyAlignment="1" applyProtection="1">
      <alignment horizontal="center" vertical="center"/>
      <protection/>
    </xf>
    <xf numFmtId="49" fontId="34" fillId="33" borderId="14" xfId="37" applyNumberFormat="1" applyFont="1" applyFill="1" applyBorder="1" applyAlignment="1" applyProtection="1">
      <alignment horizontal="left" vertical="center"/>
      <protection/>
    </xf>
    <xf numFmtId="0" fontId="34" fillId="33" borderId="10" xfId="37" applyNumberFormat="1" applyFont="1" applyFill="1" applyBorder="1" applyAlignment="1" applyProtection="1">
      <alignment vertical="center"/>
      <protection/>
    </xf>
    <xf numFmtId="0" fontId="1" fillId="33" borderId="12" xfId="37" applyNumberFormat="1" applyFont="1" applyFill="1" applyBorder="1" applyAlignment="1" applyProtection="1">
      <alignment horizontal="center" vertical="center"/>
      <protection/>
    </xf>
    <xf numFmtId="4" fontId="1" fillId="33" borderId="12" xfId="37" applyNumberFormat="1" applyFont="1" applyFill="1" applyBorder="1" applyAlignment="1" applyProtection="1">
      <alignment horizontal="right" vertical="center"/>
      <protection/>
    </xf>
    <xf numFmtId="4" fontId="1" fillId="33" borderId="11" xfId="37" applyNumberFormat="1" applyFont="1" applyFill="1" applyBorder="1" applyAlignment="1" applyProtection="1">
      <alignment horizontal="right" vertical="center"/>
      <protection/>
    </xf>
    <xf numFmtId="4" fontId="32" fillId="33" borderId="14" xfId="37" applyNumberFormat="1" applyFont="1" applyFill="1" applyBorder="1" applyAlignment="1" applyProtection="1">
      <alignment vertical="center"/>
      <protection/>
    </xf>
    <xf numFmtId="0" fontId="17" fillId="0" borderId="30" xfId="37" applyNumberFormat="1" applyFont="1" applyFill="1" applyBorder="1" applyAlignment="1" applyProtection="1">
      <alignment horizontal="center" vertical="center"/>
      <protection/>
    </xf>
    <xf numFmtId="49" fontId="17" fillId="0" borderId="30" xfId="37" applyNumberFormat="1" applyFont="1" applyFill="1" applyBorder="1" applyAlignment="1" applyProtection="1">
      <alignment horizontal="left" vertical="center"/>
      <protection/>
    </xf>
    <xf numFmtId="0" fontId="17" fillId="0" borderId="30" xfId="37" applyNumberFormat="1" applyFont="1" applyFill="1" applyBorder="1" applyAlignment="1" applyProtection="1">
      <alignment vertical="center" wrapText="1"/>
      <protection/>
    </xf>
    <xf numFmtId="49" fontId="17" fillId="0" borderId="30" xfId="37" applyNumberFormat="1" applyFont="1" applyFill="1" applyBorder="1" applyAlignment="1" applyProtection="1">
      <alignment horizontal="center" vertical="center" shrinkToFit="1"/>
      <protection/>
    </xf>
    <xf numFmtId="4" fontId="17" fillId="0" borderId="30" xfId="37" applyNumberFormat="1" applyFont="1" applyFill="1" applyBorder="1" applyAlignment="1" applyProtection="1">
      <alignment horizontal="right" vertical="center"/>
      <protection/>
    </xf>
    <xf numFmtId="4" fontId="17" fillId="0" borderId="30" xfId="37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left" vertical="center" wrapText="1"/>
      <protection locked="0"/>
    </xf>
    <xf numFmtId="49" fontId="34" fillId="33" borderId="31" xfId="37" applyNumberFormat="1" applyFont="1" applyFill="1" applyBorder="1" applyAlignment="1" applyProtection="1">
      <alignment horizontal="left" vertical="center"/>
      <protection/>
    </xf>
    <xf numFmtId="0" fontId="1" fillId="0" borderId="15" xfId="37" applyNumberFormat="1" applyFont="1" applyFill="1" applyBorder="1" applyAlignment="1" applyProtection="1">
      <alignment horizontal="center" vertical="center"/>
      <protection/>
    </xf>
    <xf numFmtId="49" fontId="34" fillId="0" borderId="21" xfId="37" applyNumberFormat="1" applyFont="1" applyFill="1" applyBorder="1" applyAlignment="1" applyProtection="1">
      <alignment horizontal="left" vertical="center"/>
      <protection/>
    </xf>
    <xf numFmtId="0" fontId="34" fillId="0" borderId="21" xfId="37" applyNumberFormat="1" applyFont="1" applyFill="1" applyBorder="1" applyAlignment="1" applyProtection="1">
      <alignment vertical="center"/>
      <protection/>
    </xf>
    <xf numFmtId="0" fontId="1" fillId="0" borderId="21" xfId="37" applyNumberFormat="1" applyFont="1" applyFill="1" applyBorder="1" applyAlignment="1" applyProtection="1">
      <alignment horizontal="center" vertical="center"/>
      <protection/>
    </xf>
    <xf numFmtId="4" fontId="1" fillId="0" borderId="21" xfId="37" applyNumberFormat="1" applyFont="1" applyFill="1" applyBorder="1" applyAlignment="1" applyProtection="1">
      <alignment horizontal="right" vertical="center"/>
      <protection/>
    </xf>
    <xf numFmtId="4" fontId="32" fillId="0" borderId="22" xfId="37" applyNumberFormat="1" applyFont="1" applyFill="1" applyBorder="1" applyAlignment="1" applyProtection="1">
      <alignment vertical="center"/>
      <protection/>
    </xf>
    <xf numFmtId="0" fontId="32" fillId="33" borderId="36" xfId="37" applyNumberFormat="1" applyFont="1" applyFill="1" applyBorder="1" applyAlignment="1" applyProtection="1">
      <alignment horizontal="center" vertical="center"/>
      <protection/>
    </xf>
    <xf numFmtId="49" fontId="34" fillId="33" borderId="37" xfId="37" applyNumberFormat="1" applyFont="1" applyFill="1" applyBorder="1" applyAlignment="1" applyProtection="1">
      <alignment horizontal="left" vertical="center"/>
      <protection/>
    </xf>
    <xf numFmtId="0" fontId="34" fillId="33" borderId="38" xfId="37" applyNumberFormat="1" applyFont="1" applyFill="1" applyBorder="1" applyAlignment="1" applyProtection="1">
      <alignment horizontal="center" vertical="center"/>
      <protection/>
    </xf>
    <xf numFmtId="0" fontId="1" fillId="33" borderId="38" xfId="37" applyNumberFormat="1" applyFont="1" applyFill="1" applyBorder="1" applyAlignment="1" applyProtection="1">
      <alignment horizontal="center" vertical="center"/>
      <protection/>
    </xf>
    <xf numFmtId="0" fontId="1" fillId="33" borderId="38" xfId="37" applyNumberFormat="1" applyFont="1" applyFill="1" applyBorder="1" applyAlignment="1" applyProtection="1">
      <alignment horizontal="right" vertical="center"/>
      <protection/>
    </xf>
    <xf numFmtId="4" fontId="32" fillId="33" borderId="39" xfId="37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168" fontId="9" fillId="0" borderId="14" xfId="0" applyNumberFormat="1" applyFont="1" applyFill="1" applyBorder="1" applyAlignment="1">
      <alignment horizontal="right"/>
    </xf>
    <xf numFmtId="168" fontId="10" fillId="33" borderId="14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shrinkToFit="1"/>
    </xf>
    <xf numFmtId="0" fontId="5" fillId="0" borderId="19" xfId="0" applyFont="1" applyFill="1" applyBorder="1" applyAlignment="1">
      <alignment horizontal="center" vertical="top"/>
    </xf>
    <xf numFmtId="0" fontId="3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35" fillId="0" borderId="14" xfId="0" applyFont="1" applyFill="1" applyBorder="1" applyAlignment="1">
      <alignment/>
    </xf>
    <xf numFmtId="0" fontId="9" fillId="0" borderId="40" xfId="49" applyFont="1" applyFill="1" applyBorder="1" applyAlignment="1">
      <alignment horizontal="center"/>
      <protection/>
    </xf>
    <xf numFmtId="0" fontId="9" fillId="0" borderId="41" xfId="49" applyFont="1" applyFill="1" applyBorder="1" applyAlignment="1">
      <alignment horizontal="center"/>
      <protection/>
    </xf>
    <xf numFmtId="0" fontId="9" fillId="0" borderId="42" xfId="49" applyFont="1" applyFill="1" applyBorder="1" applyAlignment="1">
      <alignment horizontal="left"/>
      <protection/>
    </xf>
    <xf numFmtId="49" fontId="5" fillId="0" borderId="0" xfId="0" applyNumberFormat="1" applyFont="1" applyFill="1" applyBorder="1" applyAlignment="1">
      <alignment horizontal="center"/>
    </xf>
    <xf numFmtId="0" fontId="14" fillId="0" borderId="0" xfId="49" applyFont="1" applyFill="1" applyBorder="1" applyAlignment="1">
      <alignment horizontal="center"/>
      <protection/>
    </xf>
    <xf numFmtId="0" fontId="9" fillId="0" borderId="28" xfId="49" applyFont="1" applyFill="1" applyBorder="1" applyAlignment="1">
      <alignment horizontal="center"/>
      <protection/>
    </xf>
    <xf numFmtId="49" fontId="9" fillId="0" borderId="43" xfId="49" applyNumberFormat="1" applyFont="1" applyFill="1" applyBorder="1" applyAlignment="1">
      <alignment horizontal="center"/>
      <protection/>
    </xf>
    <xf numFmtId="0" fontId="9" fillId="0" borderId="26" xfId="49" applyFont="1" applyFill="1" applyBorder="1" applyAlignment="1">
      <alignment horizontal="center" shrinkToFit="1"/>
      <protection/>
    </xf>
    <xf numFmtId="0" fontId="28" fillId="0" borderId="0" xfId="37" applyNumberFormat="1" applyFont="1" applyFill="1" applyBorder="1" applyAlignment="1" applyProtection="1">
      <alignment horizontal="center"/>
      <protection/>
    </xf>
    <xf numFmtId="0" fontId="1" fillId="0" borderId="40" xfId="37" applyNumberFormat="1" applyFont="1" applyFill="1" applyBorder="1" applyAlignment="1" applyProtection="1">
      <alignment horizontal="center"/>
      <protection/>
    </xf>
    <xf numFmtId="49" fontId="1" fillId="0" borderId="41" xfId="37" applyNumberFormat="1" applyFont="1" applyFill="1" applyBorder="1" applyAlignment="1" applyProtection="1">
      <alignment horizontal="center"/>
      <protection/>
    </xf>
    <xf numFmtId="0" fontId="1" fillId="0" borderId="42" xfId="37" applyNumberFormat="1" applyFont="1" applyFill="1" applyBorder="1" applyAlignment="1" applyProtection="1">
      <alignment horizontal="center" shrinkToFit="1"/>
      <protection/>
    </xf>
    <xf numFmtId="4" fontId="19" fillId="35" borderId="31" xfId="49" applyNumberFormat="1" applyFont="1" applyFill="1" applyBorder="1" applyAlignment="1" applyProtection="1">
      <alignment horizontal="right"/>
      <protection locked="0"/>
    </xf>
    <xf numFmtId="4" fontId="19" fillId="35" borderId="14" xfId="49" applyNumberFormat="1" applyFont="1" applyFill="1" applyBorder="1" applyAlignment="1" applyProtection="1">
      <alignment horizontal="right"/>
      <protection locked="0"/>
    </xf>
    <xf numFmtId="4" fontId="19" fillId="35" borderId="14" xfId="49" applyNumberFormat="1" applyFont="1" applyFill="1" applyBorder="1" applyAlignment="1" applyProtection="1">
      <alignment horizontal="right"/>
      <protection locked="0"/>
    </xf>
    <xf numFmtId="0" fontId="0" fillId="36" borderId="14" xfId="0" applyFill="1" applyBorder="1" applyAlignment="1" applyProtection="1">
      <alignment/>
      <protection locked="0"/>
    </xf>
    <xf numFmtId="0" fontId="9" fillId="36" borderId="0" xfId="0" applyFont="1" applyFill="1" applyAlignment="1" applyProtection="1">
      <alignment/>
      <protection locked="0"/>
    </xf>
    <xf numFmtId="165" fontId="9" fillId="36" borderId="0" xfId="0" applyNumberFormat="1" applyFont="1" applyFill="1" applyAlignment="1" applyProtection="1">
      <alignment horizontal="left"/>
      <protection locked="0"/>
    </xf>
    <xf numFmtId="4" fontId="17" fillId="35" borderId="31" xfId="37" applyNumberFormat="1" applyFont="1" applyFill="1" applyBorder="1" applyAlignment="1" applyProtection="1">
      <alignment horizontal="right" vertical="center"/>
      <protection locked="0"/>
    </xf>
    <xf numFmtId="4" fontId="17" fillId="35" borderId="22" xfId="37" applyNumberFormat="1" applyFont="1" applyFill="1" applyBorder="1" applyAlignment="1" applyProtection="1">
      <alignment horizontal="right" vertical="center"/>
      <protection locked="0"/>
    </xf>
    <xf numFmtId="4" fontId="17" fillId="35" borderId="30" xfId="37" applyNumberFormat="1" applyFont="1" applyFill="1" applyBorder="1" applyAlignment="1" applyProtection="1">
      <alignment horizontal="right" vertical="center"/>
      <protection locked="0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Excel_BuiltIn_Vysvětlující text 1" xfId="37"/>
    <cellStyle name="Heading" xfId="38"/>
    <cellStyle name="Heading1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POL.XLS" xfId="49"/>
    <cellStyle name="Poznámka" xfId="50"/>
    <cellStyle name="Percent" xfId="51"/>
    <cellStyle name="Propojená buňka" xfId="52"/>
    <cellStyle name="Result" xfId="53"/>
    <cellStyle name="Result2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="90" zoomScaleNormal="90" zoomScalePageLayoutView="0" workbookViewId="0" topLeftCell="A1">
      <selection activeCell="C12" sqref="C12:E12"/>
    </sheetView>
  </sheetViews>
  <sheetFormatPr defaultColWidth="8.3984375" defaultRowHeight="14.25"/>
  <cols>
    <col min="1" max="1" width="1.8984375" style="0" customWidth="1"/>
    <col min="2" max="2" width="13.8984375" style="0" customWidth="1"/>
    <col min="3" max="3" width="14.59765625" style="0" customWidth="1"/>
    <col min="4" max="4" width="11.69921875" style="0" customWidth="1"/>
    <col min="5" max="5" width="18" style="0" customWidth="1"/>
    <col min="6" max="6" width="12.8984375" style="0" customWidth="1"/>
    <col min="7" max="7" width="14.09765625" style="0" customWidth="1"/>
  </cols>
  <sheetData>
    <row r="1" spans="1:7" ht="24.75" customHeight="1">
      <c r="A1" s="284" t="s">
        <v>0</v>
      </c>
      <c r="B1" s="284"/>
      <c r="C1" s="284"/>
      <c r="D1" s="284"/>
      <c r="E1" s="284"/>
      <c r="F1" s="284"/>
      <c r="G1" s="284"/>
    </row>
    <row r="2" spans="1:7" ht="12.75" customHeight="1">
      <c r="A2" s="1" t="s">
        <v>1</v>
      </c>
      <c r="B2" s="2"/>
      <c r="C2" s="3"/>
      <c r="D2" s="3"/>
      <c r="E2" s="4"/>
      <c r="F2" s="5" t="s">
        <v>2</v>
      </c>
      <c r="G2" s="6"/>
    </row>
    <row r="3" spans="1:7" ht="3" customHeight="1" hidden="1">
      <c r="A3" s="7"/>
      <c r="B3" s="8"/>
      <c r="C3" s="9"/>
      <c r="D3" s="9"/>
      <c r="E3" s="10"/>
      <c r="F3" s="11"/>
      <c r="G3" s="12"/>
    </row>
    <row r="4" spans="1:7" ht="12" customHeight="1">
      <c r="A4" s="13" t="s">
        <v>3</v>
      </c>
      <c r="B4" s="8"/>
      <c r="C4" s="9" t="s">
        <v>4</v>
      </c>
      <c r="D4" s="9"/>
      <c r="E4" s="10"/>
      <c r="F4" s="11" t="s">
        <v>5</v>
      </c>
      <c r="G4" s="14"/>
    </row>
    <row r="5" spans="1:7" ht="12.75" customHeight="1">
      <c r="A5" s="15"/>
      <c r="B5" s="16"/>
      <c r="C5" s="17" t="s">
        <v>6</v>
      </c>
      <c r="D5" s="18"/>
      <c r="E5" s="16"/>
      <c r="F5" s="11" t="s">
        <v>7</v>
      </c>
      <c r="G5" s="12"/>
    </row>
    <row r="6" spans="1:15" ht="12.75" customHeight="1">
      <c r="A6" s="13" t="s">
        <v>8</v>
      </c>
      <c r="B6" s="8"/>
      <c r="C6" s="9" t="s">
        <v>9</v>
      </c>
      <c r="D6" s="9"/>
      <c r="E6" s="10"/>
      <c r="F6" s="19" t="s">
        <v>10</v>
      </c>
      <c r="G6" s="20"/>
      <c r="O6" s="21"/>
    </row>
    <row r="7" spans="1:7" ht="12.75" customHeight="1">
      <c r="A7" s="22"/>
      <c r="B7" s="23"/>
      <c r="C7" s="17"/>
      <c r="D7" s="24"/>
      <c r="E7" s="24"/>
      <c r="F7" s="14" t="s">
        <v>11</v>
      </c>
      <c r="G7" s="20"/>
    </row>
    <row r="8" spans="1:8" ht="14.25">
      <c r="A8" s="11" t="s">
        <v>12</v>
      </c>
      <c r="B8" s="11"/>
      <c r="C8" s="285" t="s">
        <v>155</v>
      </c>
      <c r="D8" s="285"/>
      <c r="E8" s="285"/>
      <c r="F8" s="11" t="s">
        <v>13</v>
      </c>
      <c r="G8" s="25"/>
      <c r="H8" s="26"/>
    </row>
    <row r="9" spans="1:8" ht="14.25">
      <c r="A9" s="11" t="s">
        <v>14</v>
      </c>
      <c r="B9" s="11"/>
      <c r="C9" s="286" t="s">
        <v>155</v>
      </c>
      <c r="D9" s="286"/>
      <c r="E9" s="286"/>
      <c r="F9" s="11" t="s">
        <v>15</v>
      </c>
      <c r="G9" s="25" t="s">
        <v>16</v>
      </c>
      <c r="H9" s="26"/>
    </row>
    <row r="10" spans="1:8" ht="14.25">
      <c r="A10" s="11" t="s">
        <v>17</v>
      </c>
      <c r="B10" s="11"/>
      <c r="C10" s="287" t="s">
        <v>156</v>
      </c>
      <c r="D10" s="287"/>
      <c r="E10" s="287"/>
      <c r="F10" s="27"/>
      <c r="G10" s="28"/>
      <c r="H10" s="29"/>
    </row>
    <row r="11" spans="1:57" ht="13.5" customHeight="1">
      <c r="A11" s="11" t="s">
        <v>18</v>
      </c>
      <c r="B11" s="11"/>
      <c r="C11" s="303"/>
      <c r="D11" s="303"/>
      <c r="E11" s="303"/>
      <c r="F11" s="30" t="s">
        <v>19</v>
      </c>
      <c r="G11" s="31"/>
      <c r="H11" s="26"/>
      <c r="BA11" s="32"/>
      <c r="BB11" s="32"/>
      <c r="BC11" s="32"/>
      <c r="BD11" s="32"/>
      <c r="BE11" s="32"/>
    </row>
    <row r="12" spans="1:8" ht="12.75" customHeight="1">
      <c r="A12" s="33" t="s">
        <v>20</v>
      </c>
      <c r="B12" s="8"/>
      <c r="C12" s="303"/>
      <c r="D12" s="303"/>
      <c r="E12" s="303"/>
      <c r="F12" s="34" t="s">
        <v>21</v>
      </c>
      <c r="G12" s="35"/>
      <c r="H12" s="26"/>
    </row>
    <row r="13" spans="1:8" ht="28.5" customHeight="1">
      <c r="A13" s="281" t="s">
        <v>22</v>
      </c>
      <c r="B13" s="281"/>
      <c r="C13" s="281"/>
      <c r="D13" s="281"/>
      <c r="E13" s="281"/>
      <c r="F13" s="281"/>
      <c r="G13" s="281"/>
      <c r="H13" s="26"/>
    </row>
    <row r="14" spans="1:7" ht="17.25" customHeight="1">
      <c r="A14" s="1" t="s">
        <v>23</v>
      </c>
      <c r="B14" s="36"/>
      <c r="C14" s="37"/>
      <c r="D14" s="282" t="s">
        <v>24</v>
      </c>
      <c r="E14" s="282"/>
      <c r="F14" s="282"/>
      <c r="G14" s="282"/>
    </row>
    <row r="15" spans="1:7" ht="15.75" customHeight="1">
      <c r="A15" s="39" t="s">
        <v>25</v>
      </c>
      <c r="B15" s="40"/>
      <c r="C15" s="41">
        <f>HSV+PSV</f>
        <v>0</v>
      </c>
      <c r="D15" s="7"/>
      <c r="E15" s="42"/>
      <c r="F15" s="43"/>
      <c r="G15" s="41"/>
    </row>
    <row r="16" spans="1:7" ht="15.75" customHeight="1">
      <c r="A16" s="39"/>
      <c r="B16" s="40"/>
      <c r="C16" s="41"/>
      <c r="D16" s="7"/>
      <c r="E16" s="42"/>
      <c r="F16" s="43"/>
      <c r="G16" s="41"/>
    </row>
    <row r="17" spans="1:7" ht="15.75" customHeight="1">
      <c r="A17" s="44"/>
      <c r="B17" s="45"/>
      <c r="C17" s="41"/>
      <c r="D17" s="7" t="s">
        <v>26</v>
      </c>
      <c r="E17" s="42"/>
      <c r="F17" s="43"/>
      <c r="G17" s="41">
        <f>'Vedlejší a ostatní náklady'!G10</f>
        <v>0</v>
      </c>
    </row>
    <row r="18" spans="1:7" ht="15.75" customHeight="1">
      <c r="A18" s="283" t="s">
        <v>27</v>
      </c>
      <c r="B18" s="283"/>
      <c r="C18" s="46">
        <f>C15+G18+G17</f>
        <v>0</v>
      </c>
      <c r="D18" s="7" t="s">
        <v>28</v>
      </c>
      <c r="E18" s="42"/>
      <c r="F18" s="43"/>
      <c r="G18" s="41">
        <f>'Vedlejší a ostatní náklady'!G16</f>
        <v>0</v>
      </c>
    </row>
    <row r="19" spans="1:7" ht="14.25">
      <c r="A19" s="47" t="s">
        <v>29</v>
      </c>
      <c r="B19" s="48"/>
      <c r="C19" s="49"/>
      <c r="D19" s="48" t="s">
        <v>30</v>
      </c>
      <c r="E19" s="48"/>
      <c r="F19" s="47" t="s">
        <v>31</v>
      </c>
      <c r="G19" s="49"/>
    </row>
    <row r="20" spans="1:7" ht="14.25">
      <c r="A20" s="44" t="s">
        <v>32</v>
      </c>
      <c r="B20" s="45"/>
      <c r="C20" s="50"/>
      <c r="D20" s="45" t="s">
        <v>32</v>
      </c>
      <c r="E20" s="304"/>
      <c r="F20" s="44" t="s">
        <v>32</v>
      </c>
      <c r="G20" s="50"/>
    </row>
    <row r="21" spans="1:7" ht="37.5" customHeight="1">
      <c r="A21" s="44" t="s">
        <v>33</v>
      </c>
      <c r="B21" s="52"/>
      <c r="C21" s="50"/>
      <c r="D21" s="45" t="s">
        <v>33</v>
      </c>
      <c r="E21" s="305"/>
      <c r="F21" s="44" t="s">
        <v>33</v>
      </c>
      <c r="G21" s="50"/>
    </row>
    <row r="22" spans="1:7" ht="14.25">
      <c r="A22" s="44"/>
      <c r="B22" s="53"/>
      <c r="C22" s="50"/>
      <c r="D22" s="45"/>
      <c r="E22" s="51"/>
      <c r="F22" s="44"/>
      <c r="G22" s="50"/>
    </row>
    <row r="23" spans="1:7" ht="14.25">
      <c r="A23" s="44" t="s">
        <v>34</v>
      </c>
      <c r="B23" s="45"/>
      <c r="C23" s="50"/>
      <c r="D23" s="44" t="s">
        <v>35</v>
      </c>
      <c r="E23" s="50"/>
      <c r="F23" s="54" t="s">
        <v>35</v>
      </c>
      <c r="G23" s="50"/>
    </row>
    <row r="24" spans="1:7" ht="69" customHeight="1">
      <c r="A24" s="44"/>
      <c r="B24" s="45"/>
      <c r="C24" s="55"/>
      <c r="D24" s="39"/>
      <c r="E24" s="55"/>
      <c r="F24" s="45"/>
      <c r="G24" s="50"/>
    </row>
    <row r="25" spans="1:7" ht="14.25">
      <c r="A25" s="56" t="s">
        <v>36</v>
      </c>
      <c r="B25" s="57"/>
      <c r="C25" s="58">
        <v>21</v>
      </c>
      <c r="D25" s="57" t="s">
        <v>37</v>
      </c>
      <c r="E25" s="59"/>
      <c r="F25" s="279">
        <f>C18-F27</f>
        <v>0</v>
      </c>
      <c r="G25" s="279"/>
    </row>
    <row r="26" spans="1:7" ht="14.25">
      <c r="A26" s="56" t="s">
        <v>38</v>
      </c>
      <c r="B26" s="57"/>
      <c r="C26" s="58">
        <f>SazbaDPH1</f>
        <v>21</v>
      </c>
      <c r="D26" s="57" t="s">
        <v>39</v>
      </c>
      <c r="E26" s="59"/>
      <c r="F26" s="279">
        <f>ROUND(PRODUCT(F25,C26/100),0)</f>
        <v>0</v>
      </c>
      <c r="G26" s="279"/>
    </row>
    <row r="27" spans="1:7" ht="14.25">
      <c r="A27" s="56" t="s">
        <v>36</v>
      </c>
      <c r="B27" s="57"/>
      <c r="C27" s="58">
        <v>0</v>
      </c>
      <c r="D27" s="57" t="s">
        <v>39</v>
      </c>
      <c r="E27" s="59"/>
      <c r="F27" s="279">
        <v>0</v>
      </c>
      <c r="G27" s="279"/>
    </row>
    <row r="28" spans="1:7" ht="14.25">
      <c r="A28" s="56" t="s">
        <v>38</v>
      </c>
      <c r="B28" s="60"/>
      <c r="C28" s="61">
        <f>SazbaDPH2</f>
        <v>0</v>
      </c>
      <c r="D28" s="57" t="s">
        <v>39</v>
      </c>
      <c r="E28" s="43"/>
      <c r="F28" s="279">
        <f>ROUND(PRODUCT(F27,C28/100),0)</f>
        <v>0</v>
      </c>
      <c r="G28" s="279"/>
    </row>
    <row r="29" spans="1:7" s="65" customFormat="1" ht="19.5" customHeight="1">
      <c r="A29" s="62" t="s">
        <v>40</v>
      </c>
      <c r="B29" s="63"/>
      <c r="C29" s="63"/>
      <c r="D29" s="63"/>
      <c r="E29" s="64"/>
      <c r="F29" s="280">
        <f>ROUND(SUM(F25:F28),0)</f>
        <v>0</v>
      </c>
      <c r="G29" s="280"/>
    </row>
    <row r="31" spans="2:7" ht="12.75" customHeight="1">
      <c r="B31" s="278"/>
      <c r="C31" s="278"/>
      <c r="D31" s="278"/>
      <c r="E31" s="278"/>
      <c r="F31" s="278"/>
      <c r="G31" s="278"/>
    </row>
    <row r="32" spans="2:7" ht="12.75" customHeight="1">
      <c r="B32" s="278"/>
      <c r="C32" s="278"/>
      <c r="D32" s="278"/>
      <c r="E32" s="278"/>
      <c r="F32" s="278"/>
      <c r="G32" s="278"/>
    </row>
    <row r="33" spans="2:7" ht="12.75" customHeight="1">
      <c r="B33" s="278"/>
      <c r="C33" s="278"/>
      <c r="D33" s="278"/>
      <c r="E33" s="278"/>
      <c r="F33" s="278"/>
      <c r="G33" s="278"/>
    </row>
    <row r="34" spans="2:7" ht="12.75" customHeight="1">
      <c r="B34" s="278"/>
      <c r="C34" s="278"/>
      <c r="D34" s="278"/>
      <c r="E34" s="278"/>
      <c r="F34" s="278"/>
      <c r="G34" s="278"/>
    </row>
    <row r="35" spans="2:7" ht="12.75" customHeight="1">
      <c r="B35" s="278"/>
      <c r="C35" s="278"/>
      <c r="D35" s="278"/>
      <c r="E35" s="278"/>
      <c r="F35" s="278"/>
      <c r="G35" s="278"/>
    </row>
    <row r="36" spans="2:7" ht="12.75" customHeight="1">
      <c r="B36" s="278"/>
      <c r="C36" s="278"/>
      <c r="D36" s="278"/>
      <c r="E36" s="278"/>
      <c r="F36" s="278"/>
      <c r="G36" s="278"/>
    </row>
    <row r="37" spans="2:7" ht="12.75" customHeight="1">
      <c r="B37" s="278"/>
      <c r="C37" s="278"/>
      <c r="D37" s="278"/>
      <c r="E37" s="278"/>
      <c r="F37" s="278"/>
      <c r="G37" s="278"/>
    </row>
    <row r="38" spans="2:7" ht="12.75" customHeight="1">
      <c r="B38" s="278"/>
      <c r="C38" s="278"/>
      <c r="D38" s="278"/>
      <c r="E38" s="278"/>
      <c r="F38" s="278"/>
      <c r="G38" s="278"/>
    </row>
    <row r="39" spans="2:7" ht="12.75" customHeight="1">
      <c r="B39" s="278"/>
      <c r="C39" s="278"/>
      <c r="D39" s="278"/>
      <c r="E39" s="278"/>
      <c r="F39" s="278"/>
      <c r="G39" s="278"/>
    </row>
    <row r="40" spans="2:7" ht="12.75" customHeight="1">
      <c r="B40" s="278"/>
      <c r="C40" s="278"/>
      <c r="D40" s="278"/>
      <c r="E40" s="278"/>
      <c r="F40" s="278"/>
      <c r="G40" s="278"/>
    </row>
  </sheetData>
  <sheetProtection password="EE17" sheet="1" objects="1" scenarios="1"/>
  <mergeCells count="24">
    <mergeCell ref="A1:G1"/>
    <mergeCell ref="C8:E8"/>
    <mergeCell ref="C9:E9"/>
    <mergeCell ref="C10:E10"/>
    <mergeCell ref="C11:E11"/>
    <mergeCell ref="C12:E12"/>
    <mergeCell ref="A13:G13"/>
    <mergeCell ref="D14:G14"/>
    <mergeCell ref="A18:B18"/>
    <mergeCell ref="F25:G25"/>
    <mergeCell ref="F26:G26"/>
    <mergeCell ref="F27:G27"/>
    <mergeCell ref="F28:G28"/>
    <mergeCell ref="F29:G29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</mergeCells>
  <printOptions/>
  <pageMargins left="0.5902777777777778" right="0.39375" top="0.8861111111111111" bottom="1.140972222222222" header="0.5118055555555555" footer="0.5118055555555555"/>
  <pageSetup horizontalDpi="300" verticalDpi="300" orientation="portrait" pageOrder="overThenDown" paperSize="9" scale="80"/>
  <headerFooter alignWithMargins="0">
    <oddFooter>&amp;L&amp;9Zpracováno programem &amp;"-,Běžné"BUILDpower,  © RTS, a.s.&amp;R&amp;"Arial1,Běžné"&amp;10Strana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zoomScalePageLayoutView="0" workbookViewId="0" topLeftCell="A1">
      <selection activeCell="F12" sqref="F12"/>
    </sheetView>
  </sheetViews>
  <sheetFormatPr defaultColWidth="8.3984375" defaultRowHeight="14.25"/>
  <cols>
    <col min="1" max="1" width="9.59765625" style="0" customWidth="1"/>
    <col min="2" max="2" width="5.59765625" style="0" customWidth="1"/>
    <col min="3" max="3" width="10.59765625" style="0" customWidth="1"/>
    <col min="4" max="4" width="8.8984375" style="0" customWidth="1"/>
    <col min="5" max="5" width="10.5" style="0" customWidth="1"/>
    <col min="6" max="6" width="10" style="0" customWidth="1"/>
    <col min="7" max="7" width="10.09765625" style="0" customWidth="1"/>
    <col min="8" max="8" width="10.19921875" style="0" customWidth="1"/>
    <col min="9" max="9" width="9.8984375" style="0" customWidth="1"/>
  </cols>
  <sheetData>
    <row r="1" spans="1:9" ht="14.25">
      <c r="A1" s="288" t="s">
        <v>41</v>
      </c>
      <c r="B1" s="288"/>
      <c r="C1" s="66" t="str">
        <f>CONCATENATE(cislostavby," ",nazevstavby)</f>
        <v> </v>
      </c>
      <c r="D1" s="67"/>
      <c r="E1" s="68"/>
      <c r="F1" s="67"/>
      <c r="G1" s="69" t="s">
        <v>42</v>
      </c>
      <c r="H1" s="70"/>
      <c r="I1" s="71"/>
    </row>
    <row r="2" spans="1:9" ht="14.25">
      <c r="A2" s="289" t="s">
        <v>43</v>
      </c>
      <c r="B2" s="289"/>
      <c r="C2" s="72" t="str">
        <f>CONCATENATE(cisloobjektu," ",nazevobjektu)</f>
        <v> Skatepark Petřvald</v>
      </c>
      <c r="D2" s="73"/>
      <c r="E2" s="74"/>
      <c r="F2" s="73"/>
      <c r="G2" s="290"/>
      <c r="H2" s="290"/>
      <c r="I2" s="290"/>
    </row>
    <row r="3" spans="1:9" ht="14.25">
      <c r="A3" s="51"/>
      <c r="B3" s="51"/>
      <c r="C3" s="51"/>
      <c r="D3" s="51"/>
      <c r="E3" s="51"/>
      <c r="F3" s="45"/>
      <c r="G3" s="51"/>
      <c r="H3" s="51"/>
      <c r="I3" s="51"/>
    </row>
    <row r="4" spans="1:9" ht="19.5" customHeight="1">
      <c r="A4" s="291" t="s">
        <v>44</v>
      </c>
      <c r="B4" s="291"/>
      <c r="C4" s="291"/>
      <c r="D4" s="291"/>
      <c r="E4" s="291"/>
      <c r="F4" s="291"/>
      <c r="G4" s="291"/>
      <c r="H4" s="291"/>
      <c r="I4" s="291"/>
    </row>
    <row r="5" spans="1:9" ht="14.25">
      <c r="A5" s="51"/>
      <c r="B5" s="51"/>
      <c r="C5" s="51"/>
      <c r="D5" s="51"/>
      <c r="E5" s="51"/>
      <c r="F5" s="51"/>
      <c r="G5" s="51"/>
      <c r="H5" s="51"/>
      <c r="I5" s="51"/>
    </row>
    <row r="6" spans="1:9" s="26" customFormat="1" ht="14.25">
      <c r="A6" s="75"/>
      <c r="B6" s="76" t="s">
        <v>45</v>
      </c>
      <c r="C6" s="76"/>
      <c r="D6" s="38"/>
      <c r="E6" s="38" t="s">
        <v>46</v>
      </c>
      <c r="F6" s="77" t="s">
        <v>47</v>
      </c>
      <c r="G6" s="77" t="s">
        <v>48</v>
      </c>
      <c r="H6" s="77" t="s">
        <v>49</v>
      </c>
      <c r="I6" s="77" t="s">
        <v>50</v>
      </c>
    </row>
    <row r="7" spans="1:9" s="26" customFormat="1" ht="14.25">
      <c r="A7" s="78" t="s">
        <v>51</v>
      </c>
      <c r="B7" s="79" t="str">
        <f>'Položky-stavební část'!D22</f>
        <v>1 Zemní práce</v>
      </c>
      <c r="C7" s="45"/>
      <c r="D7" s="80"/>
      <c r="E7" s="81">
        <f>'Položky-stavební část'!H22</f>
        <v>0</v>
      </c>
      <c r="F7" s="82">
        <f>'Položky-stavební část'!BC44</f>
        <v>0</v>
      </c>
      <c r="G7" s="82">
        <f>'Položky-stavební část'!BD44</f>
        <v>0</v>
      </c>
      <c r="H7" s="82">
        <f>'Položky-stavební část'!BE44</f>
        <v>0</v>
      </c>
      <c r="I7" s="82">
        <f>'Položky-stavební část'!BF44</f>
        <v>0</v>
      </c>
    </row>
    <row r="8" spans="1:9" s="26" customFormat="1" ht="14.25">
      <c r="A8" s="78" t="str">
        <f>'Položky-stavební část'!B45</f>
        <v>Celkem za</v>
      </c>
      <c r="B8" s="79" t="str">
        <f>'Položky-stavební část'!D26</f>
        <v>2 Základy a zvláštní zakládání</v>
      </c>
      <c r="C8" s="45"/>
      <c r="D8" s="80"/>
      <c r="E8" s="81">
        <f>'Položky-stavební část'!H26</f>
        <v>0</v>
      </c>
      <c r="F8" s="82">
        <f>'Položky-stavební část'!BC47</f>
        <v>0</v>
      </c>
      <c r="G8" s="82">
        <f>'Položky-stavební část'!BD47</f>
        <v>0</v>
      </c>
      <c r="H8" s="82">
        <f>'Položky-stavební část'!BE47</f>
        <v>0</v>
      </c>
      <c r="I8" s="82">
        <f>'Položky-stavební část'!BF47</f>
        <v>0</v>
      </c>
    </row>
    <row r="9" spans="1:9" s="26" customFormat="1" ht="14.25">
      <c r="A9" s="78" t="str">
        <f>'Položky-stavební část'!B48</f>
        <v>Celkem za</v>
      </c>
      <c r="B9" s="79" t="str">
        <f>'Položky-stavební část'!D45</f>
        <v>5 Komunikace</v>
      </c>
      <c r="C9" s="45"/>
      <c r="D9" s="80"/>
      <c r="E9" s="81">
        <f>'Položky-stavební část'!H45</f>
        <v>0</v>
      </c>
      <c r="F9" s="82">
        <v>0</v>
      </c>
      <c r="G9" s="82">
        <v>0</v>
      </c>
      <c r="H9" s="82">
        <v>0</v>
      </c>
      <c r="I9" s="82">
        <v>0</v>
      </c>
    </row>
    <row r="10" spans="1:9" s="26" customFormat="1" ht="14.25">
      <c r="A10" s="78" t="s">
        <v>51</v>
      </c>
      <c r="B10" s="79" t="str">
        <f>'Položky-stavební část'!D48</f>
        <v>99 Staveništní přesun hmot</v>
      </c>
      <c r="C10" s="45"/>
      <c r="D10" s="80"/>
      <c r="E10" s="81">
        <f>'Položky-stavební část'!H48</f>
        <v>0</v>
      </c>
      <c r="F10" s="82">
        <f>'Položky-stavební část'!BC67</f>
        <v>0</v>
      </c>
      <c r="G10" s="82">
        <f>'Položky-stavební část'!BD67</f>
        <v>0</v>
      </c>
      <c r="H10" s="82">
        <f>'Položky-stavební část'!BE67</f>
        <v>0</v>
      </c>
      <c r="I10" s="82">
        <f>'Položky-stavební část'!BF67</f>
        <v>0</v>
      </c>
    </row>
    <row r="11" spans="1:9" s="26" customFormat="1" ht="14.25">
      <c r="A11" s="78" t="s">
        <v>51</v>
      </c>
      <c r="B11" s="79" t="str">
        <f>'Položky-stavební část'!D62</f>
        <v>767 Konstrukce zámečnické</v>
      </c>
      <c r="C11" s="45"/>
      <c r="D11" s="80"/>
      <c r="E11" s="81"/>
      <c r="F11" s="82">
        <f>'Položky-stavební část'!H62</f>
        <v>0</v>
      </c>
      <c r="G11" s="82">
        <f>'Položky-stavební část'!BD70</f>
        <v>0</v>
      </c>
      <c r="H11" s="82">
        <f>'Položky-stavební část'!BE70</f>
        <v>0</v>
      </c>
      <c r="I11" s="82">
        <f>'Položky-stavební část'!BF70</f>
        <v>0</v>
      </c>
    </row>
    <row r="12" spans="1:9" s="85" customFormat="1" ht="12.75">
      <c r="A12" s="47"/>
      <c r="B12" s="48" t="s">
        <v>52</v>
      </c>
      <c r="C12" s="48"/>
      <c r="D12" s="83"/>
      <c r="E12" s="83">
        <f>SUM(E7:E11)</f>
        <v>0</v>
      </c>
      <c r="F12" s="84">
        <f>SUM(F7:F11)</f>
        <v>0</v>
      </c>
      <c r="G12" s="84">
        <f>SUM(G7:G11)</f>
        <v>0</v>
      </c>
      <c r="H12" s="84">
        <f>SUM(H7:H11)</f>
        <v>0</v>
      </c>
      <c r="I12" s="84">
        <f>SUM(I7:I11)</f>
        <v>0</v>
      </c>
    </row>
    <row r="13" spans="1:9" ht="14.25">
      <c r="A13" s="45"/>
      <c r="B13" s="45"/>
      <c r="C13" s="45"/>
      <c r="D13" s="45"/>
      <c r="E13" s="45"/>
      <c r="F13" s="45"/>
      <c r="G13" s="45"/>
      <c r="H13" s="45"/>
      <c r="I13" s="45"/>
    </row>
    <row r="14" spans="6:9" ht="14.25">
      <c r="F14" s="86"/>
      <c r="G14" s="87"/>
      <c r="H14" s="87"/>
      <c r="I14" s="88"/>
    </row>
    <row r="15" spans="6:9" ht="14.25">
      <c r="F15" s="86"/>
      <c r="G15" s="87"/>
      <c r="H15" s="87"/>
      <c r="I15" s="88"/>
    </row>
    <row r="16" spans="6:9" ht="14.25">
      <c r="F16" s="86"/>
      <c r="G16" s="87"/>
      <c r="H16" s="87"/>
      <c r="I16" s="88"/>
    </row>
    <row r="17" spans="6:9" ht="14.25">
      <c r="F17" s="86"/>
      <c r="G17" s="87"/>
      <c r="H17" s="87"/>
      <c r="I17" s="88"/>
    </row>
    <row r="18" spans="6:9" ht="14.25">
      <c r="F18" s="86"/>
      <c r="G18" s="87"/>
      <c r="H18" s="87"/>
      <c r="I18" s="88"/>
    </row>
    <row r="19" spans="6:9" ht="14.25">
      <c r="F19" s="86"/>
      <c r="G19" s="87"/>
      <c r="H19" s="87"/>
      <c r="I19" s="88"/>
    </row>
    <row r="20" spans="6:9" ht="14.25">
      <c r="F20" s="86"/>
      <c r="G20" s="87"/>
      <c r="H20" s="87"/>
      <c r="I20" s="88"/>
    </row>
    <row r="21" spans="6:9" ht="14.25">
      <c r="F21" s="86"/>
      <c r="G21" s="87"/>
      <c r="H21" s="87"/>
      <c r="I21" s="88"/>
    </row>
    <row r="22" spans="6:9" ht="14.25">
      <c r="F22" s="86"/>
      <c r="G22" s="87"/>
      <c r="H22" s="87"/>
      <c r="I22" s="88"/>
    </row>
    <row r="23" spans="6:9" ht="14.25">
      <c r="F23" s="86"/>
      <c r="G23" s="87"/>
      <c r="H23" s="87"/>
      <c r="I23" s="88"/>
    </row>
    <row r="24" spans="6:9" ht="14.25">
      <c r="F24" s="86"/>
      <c r="G24" s="87"/>
      <c r="H24" s="87"/>
      <c r="I24" s="88"/>
    </row>
    <row r="25" spans="6:9" ht="14.25">
      <c r="F25" s="86"/>
      <c r="G25" s="87"/>
      <c r="H25" s="87"/>
      <c r="I25" s="88"/>
    </row>
    <row r="26" spans="6:9" ht="14.25">
      <c r="F26" s="86"/>
      <c r="G26" s="87"/>
      <c r="H26" s="87"/>
      <c r="I26" s="88"/>
    </row>
    <row r="27" spans="6:9" ht="14.25">
      <c r="F27" s="86"/>
      <c r="G27" s="87"/>
      <c r="H27" s="87"/>
      <c r="I27" s="88"/>
    </row>
    <row r="28" spans="6:9" ht="14.25">
      <c r="F28" s="86"/>
      <c r="G28" s="87"/>
      <c r="H28" s="87"/>
      <c r="I28" s="88"/>
    </row>
    <row r="29" spans="6:9" ht="14.25">
      <c r="F29" s="86"/>
      <c r="G29" s="87"/>
      <c r="H29" s="87"/>
      <c r="I29" s="88"/>
    </row>
    <row r="30" spans="6:9" ht="14.25">
      <c r="F30" s="86"/>
      <c r="G30" s="87"/>
      <c r="H30" s="87"/>
      <c r="I30" s="88"/>
    </row>
    <row r="31" spans="6:9" ht="14.25">
      <c r="F31" s="86"/>
      <c r="G31" s="87"/>
      <c r="H31" s="87"/>
      <c r="I31" s="88"/>
    </row>
    <row r="32" spans="6:9" ht="14.25">
      <c r="F32" s="86"/>
      <c r="G32" s="87"/>
      <c r="H32" s="87"/>
      <c r="I32" s="88"/>
    </row>
    <row r="33" spans="6:9" ht="14.25">
      <c r="F33" s="86"/>
      <c r="G33" s="87"/>
      <c r="H33" s="87"/>
      <c r="I33" s="88"/>
    </row>
    <row r="34" spans="6:9" ht="14.25">
      <c r="F34" s="86"/>
      <c r="G34" s="87"/>
      <c r="H34" s="87"/>
      <c r="I34" s="88"/>
    </row>
    <row r="35" spans="6:9" ht="14.25">
      <c r="F35" s="86"/>
      <c r="G35" s="87"/>
      <c r="H35" s="87"/>
      <c r="I35" s="88"/>
    </row>
    <row r="36" spans="6:9" ht="14.25">
      <c r="F36" s="86"/>
      <c r="G36" s="87"/>
      <c r="H36" s="87"/>
      <c r="I36" s="88"/>
    </row>
    <row r="37" spans="6:9" ht="14.25">
      <c r="F37" s="86"/>
      <c r="G37" s="87"/>
      <c r="H37" s="87"/>
      <c r="I37" s="88"/>
    </row>
    <row r="38" spans="6:9" ht="14.25">
      <c r="F38" s="86"/>
      <c r="G38" s="87"/>
      <c r="H38" s="87"/>
      <c r="I38" s="88"/>
    </row>
    <row r="39" spans="6:9" ht="14.25">
      <c r="F39" s="86"/>
      <c r="G39" s="87"/>
      <c r="H39" s="87"/>
      <c r="I39" s="88"/>
    </row>
    <row r="40" spans="6:9" ht="14.25">
      <c r="F40" s="86"/>
      <c r="G40" s="87"/>
      <c r="H40" s="87"/>
      <c r="I40" s="88"/>
    </row>
    <row r="41" spans="6:9" ht="14.25">
      <c r="F41" s="86"/>
      <c r="G41" s="87"/>
      <c r="H41" s="87"/>
      <c r="I41" s="88"/>
    </row>
    <row r="42" spans="6:9" ht="14.25">
      <c r="F42" s="86"/>
      <c r="G42" s="87"/>
      <c r="H42" s="87"/>
      <c r="I42" s="88"/>
    </row>
    <row r="43" spans="6:9" ht="14.25">
      <c r="F43" s="86"/>
      <c r="G43" s="87"/>
      <c r="H43" s="87"/>
      <c r="I43" s="88"/>
    </row>
    <row r="44" spans="6:9" ht="14.25">
      <c r="F44" s="86"/>
      <c r="G44" s="87"/>
      <c r="H44" s="87"/>
      <c r="I44" s="88"/>
    </row>
    <row r="45" spans="6:9" ht="14.25">
      <c r="F45" s="86"/>
      <c r="G45" s="87"/>
      <c r="H45" s="87"/>
      <c r="I45" s="88"/>
    </row>
    <row r="46" spans="6:9" ht="14.25">
      <c r="F46" s="86"/>
      <c r="G46" s="87"/>
      <c r="H46" s="87"/>
      <c r="I46" s="88"/>
    </row>
    <row r="47" spans="6:9" ht="14.25">
      <c r="F47" s="86"/>
      <c r="G47" s="87"/>
      <c r="H47" s="87"/>
      <c r="I47" s="88"/>
    </row>
    <row r="48" spans="6:9" ht="14.25">
      <c r="F48" s="86"/>
      <c r="G48" s="87"/>
      <c r="H48" s="87"/>
      <c r="I48" s="88"/>
    </row>
    <row r="49" spans="6:9" ht="14.25">
      <c r="F49" s="86"/>
      <c r="G49" s="87"/>
      <c r="H49" s="87"/>
      <c r="I49" s="88"/>
    </row>
    <row r="50" spans="6:9" ht="14.25">
      <c r="F50" s="86"/>
      <c r="G50" s="87"/>
      <c r="H50" s="87"/>
      <c r="I50" s="88"/>
    </row>
    <row r="51" spans="6:9" ht="14.25">
      <c r="F51" s="86"/>
      <c r="G51" s="87"/>
      <c r="H51" s="87"/>
      <c r="I51" s="88"/>
    </row>
  </sheetData>
  <sheetProtection selectLockedCells="1" selectUnlockedCells="1"/>
  <mergeCells count="4">
    <mergeCell ref="A1:B1"/>
    <mergeCell ref="A2:B2"/>
    <mergeCell ref="G2:I2"/>
    <mergeCell ref="A4:I4"/>
  </mergeCells>
  <printOptions/>
  <pageMargins left="0.5902777777777778" right="0.39375" top="0.8861111111111111" bottom="1.140972222222222" header="0.5118055555555555" footer="0.5118055555555555"/>
  <pageSetup horizontalDpi="300" verticalDpi="300" orientation="portrait" pageOrder="overThenDown" paperSize="9"/>
  <headerFooter alignWithMargins="0">
    <oddFooter>&amp;L&amp;9Zpracováno programem &amp;"-,Běžné"BUILDpower,  © RTS, a.s.&amp;R&amp;"Arial1,Běžné"&amp;10Strana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V106"/>
  <sheetViews>
    <sheetView zoomScale="90" zoomScaleNormal="90" zoomScalePageLayoutView="0" workbookViewId="0" topLeftCell="A1">
      <pane ySplit="6" topLeftCell="A43" activePane="bottomLeft" state="frozen"/>
      <selection pane="topLeft" activeCell="A1" sqref="A1"/>
      <selection pane="bottomLeft" activeCell="H33" sqref="H33"/>
    </sheetView>
  </sheetViews>
  <sheetFormatPr defaultColWidth="10.5" defaultRowHeight="14.25"/>
  <cols>
    <col min="1" max="1" width="4.09765625" style="89" customWidth="1"/>
    <col min="2" max="2" width="12" style="89" customWidth="1"/>
    <col min="3" max="3" width="8.59765625" style="89" customWidth="1"/>
    <col min="4" max="4" width="39.09765625" style="89" customWidth="1"/>
    <col min="5" max="5" width="4.5" style="89" customWidth="1"/>
    <col min="6" max="6" width="7.59765625" style="90" customWidth="1"/>
    <col min="7" max="7" width="8.3984375" style="89" customWidth="1"/>
    <col min="8" max="8" width="11.09765625" style="89" customWidth="1"/>
    <col min="9" max="9" width="12.3984375" style="89" customWidth="1"/>
    <col min="10" max="249" width="8.5" style="89" customWidth="1"/>
  </cols>
  <sheetData>
    <row r="1" spans="1:8" ht="15.75">
      <c r="A1" s="292" t="s">
        <v>53</v>
      </c>
      <c r="B1" s="292"/>
      <c r="C1" s="292"/>
      <c r="D1" s="292"/>
      <c r="E1" s="292"/>
      <c r="F1" s="292"/>
      <c r="G1" s="292"/>
      <c r="H1" s="292"/>
    </row>
    <row r="2" spans="1:8" ht="14.25" customHeight="1">
      <c r="A2" s="91"/>
      <c r="B2" s="92"/>
      <c r="C2" s="92"/>
      <c r="D2" s="93"/>
      <c r="E2" s="93"/>
      <c r="F2" s="94"/>
      <c r="G2" s="93"/>
      <c r="H2" s="93"/>
    </row>
    <row r="3" spans="1:8" ht="14.25">
      <c r="A3" s="293" t="s">
        <v>41</v>
      </c>
      <c r="B3" s="293"/>
      <c r="C3" s="95"/>
      <c r="D3" s="66" t="s">
        <v>6</v>
      </c>
      <c r="E3" s="96"/>
      <c r="F3" s="97"/>
      <c r="G3" s="98"/>
      <c r="H3" s="96"/>
    </row>
    <row r="4" spans="1:8" ht="14.25">
      <c r="A4" s="294" t="s">
        <v>43</v>
      </c>
      <c r="B4" s="294"/>
      <c r="C4" s="99"/>
      <c r="D4" s="72"/>
      <c r="E4" s="100"/>
      <c r="F4" s="295"/>
      <c r="G4" s="295"/>
      <c r="H4" s="295"/>
    </row>
    <row r="5" spans="1:9" ht="14.25">
      <c r="A5" s="101"/>
      <c r="B5" s="101"/>
      <c r="C5" s="101"/>
      <c r="D5" s="102"/>
      <c r="E5" s="103"/>
      <c r="F5" s="104"/>
      <c r="G5" s="104"/>
      <c r="H5" s="104"/>
      <c r="I5"/>
    </row>
    <row r="6" spans="1:8" ht="14.25">
      <c r="A6" s="101"/>
      <c r="B6" s="101"/>
      <c r="C6" s="101"/>
      <c r="D6" s="102"/>
      <c r="E6" s="105"/>
      <c r="F6" s="106"/>
      <c r="G6" s="107" t="s">
        <v>54</v>
      </c>
      <c r="H6" s="108"/>
    </row>
    <row r="7" spans="1:9" ht="35.25" customHeight="1">
      <c r="A7" s="109" t="s">
        <v>55</v>
      </c>
      <c r="B7" s="110" t="s">
        <v>56</v>
      </c>
      <c r="C7" s="111" t="s">
        <v>57</v>
      </c>
      <c r="D7" s="110" t="s">
        <v>58</v>
      </c>
      <c r="E7" s="110" t="s">
        <v>59</v>
      </c>
      <c r="F7" s="110" t="s">
        <v>60</v>
      </c>
      <c r="G7" s="110" t="s">
        <v>61</v>
      </c>
      <c r="H7" s="110" t="s">
        <v>62</v>
      </c>
      <c r="I7"/>
    </row>
    <row r="8" spans="1:9" ht="26.25" customHeight="1">
      <c r="A8" s="112"/>
      <c r="B8" s="113"/>
      <c r="C8" s="114"/>
      <c r="D8" s="115" t="s">
        <v>63</v>
      </c>
      <c r="E8" s="113"/>
      <c r="F8" s="113"/>
      <c r="G8" s="113"/>
      <c r="H8" s="116">
        <f>H22+H26+H45+H48+H62</f>
        <v>0</v>
      </c>
      <c r="I8"/>
    </row>
    <row r="9" spans="1:9" ht="13.5" customHeight="1">
      <c r="A9" s="112"/>
      <c r="B9" s="113"/>
      <c r="C9" s="114"/>
      <c r="D9" s="113"/>
      <c r="E9" s="113"/>
      <c r="F9" s="113"/>
      <c r="G9" s="113"/>
      <c r="H9" s="113"/>
      <c r="I9"/>
    </row>
    <row r="10" spans="1:9" ht="14.25">
      <c r="A10" s="117" t="s">
        <v>64</v>
      </c>
      <c r="B10" s="118" t="s">
        <v>65</v>
      </c>
      <c r="C10" s="118"/>
      <c r="D10" s="119" t="s">
        <v>66</v>
      </c>
      <c r="E10" s="120"/>
      <c r="F10" s="121"/>
      <c r="G10" s="121"/>
      <c r="H10" s="122"/>
      <c r="I10"/>
    </row>
    <row r="11" spans="1:9" ht="22.5">
      <c r="A11" s="117"/>
      <c r="B11" s="123" t="s">
        <v>67</v>
      </c>
      <c r="C11" s="124" t="s">
        <v>68</v>
      </c>
      <c r="D11" s="125" t="s">
        <v>69</v>
      </c>
      <c r="E11" s="126" t="s">
        <v>70</v>
      </c>
      <c r="F11" s="127">
        <v>20</v>
      </c>
      <c r="G11" s="300">
        <v>0</v>
      </c>
      <c r="H11" s="128">
        <f>F11*G11</f>
        <v>0</v>
      </c>
      <c r="I11"/>
    </row>
    <row r="12" spans="1:9" ht="14.25">
      <c r="A12" s="117"/>
      <c r="B12" s="129" t="s">
        <v>71</v>
      </c>
      <c r="C12" s="124" t="s">
        <v>68</v>
      </c>
      <c r="D12" s="130" t="s">
        <v>72</v>
      </c>
      <c r="E12" s="131" t="s">
        <v>73</v>
      </c>
      <c r="F12" s="132">
        <v>10</v>
      </c>
      <c r="G12" s="300">
        <v>0</v>
      </c>
      <c r="H12" s="128">
        <f>F12*G12</f>
        <v>0</v>
      </c>
      <c r="I12"/>
    </row>
    <row r="13" spans="1:9" ht="14.25">
      <c r="A13" s="117"/>
      <c r="B13" s="129"/>
      <c r="C13" s="118"/>
      <c r="D13" s="133" t="s">
        <v>74</v>
      </c>
      <c r="E13" s="131"/>
      <c r="F13" s="121"/>
      <c r="G13" s="127"/>
      <c r="H13" s="122"/>
      <c r="I13"/>
    </row>
    <row r="14" spans="1:9" ht="22.5">
      <c r="A14" s="117"/>
      <c r="B14" s="123" t="s">
        <v>75</v>
      </c>
      <c r="C14" s="124" t="s">
        <v>68</v>
      </c>
      <c r="D14" s="125" t="s">
        <v>76</v>
      </c>
      <c r="E14" s="134" t="s">
        <v>77</v>
      </c>
      <c r="F14" s="127">
        <v>10</v>
      </c>
      <c r="G14" s="300">
        <v>0</v>
      </c>
      <c r="H14" s="128">
        <f>F14*G14</f>
        <v>0</v>
      </c>
      <c r="I14"/>
    </row>
    <row r="15" spans="1:9" ht="14.25">
      <c r="A15" s="117"/>
      <c r="B15" s="123"/>
      <c r="C15" s="118"/>
      <c r="D15" s="133" t="s">
        <v>78</v>
      </c>
      <c r="E15" s="134"/>
      <c r="F15" s="127"/>
      <c r="G15" s="135"/>
      <c r="H15" s="122"/>
      <c r="I15"/>
    </row>
    <row r="16" spans="1:9" ht="33.75">
      <c r="A16" s="117"/>
      <c r="B16" s="123" t="s">
        <v>79</v>
      </c>
      <c r="C16" s="124" t="s">
        <v>68</v>
      </c>
      <c r="D16" s="125" t="s">
        <v>80</v>
      </c>
      <c r="E16" s="134" t="s">
        <v>77</v>
      </c>
      <c r="F16" s="127">
        <v>10</v>
      </c>
      <c r="G16" s="300">
        <v>0</v>
      </c>
      <c r="H16" s="128">
        <f>F16*G16</f>
        <v>0</v>
      </c>
      <c r="I16"/>
    </row>
    <row r="17" spans="1:74" ht="22.5">
      <c r="A17" s="136">
        <v>3</v>
      </c>
      <c r="B17" s="137" t="s">
        <v>81</v>
      </c>
      <c r="C17" s="124" t="s">
        <v>68</v>
      </c>
      <c r="D17" s="138" t="s">
        <v>82</v>
      </c>
      <c r="E17" s="139" t="s">
        <v>83</v>
      </c>
      <c r="F17" s="132">
        <v>5</v>
      </c>
      <c r="G17" s="301">
        <v>0</v>
      </c>
      <c r="H17" s="128">
        <f>F17*G17</f>
        <v>0</v>
      </c>
      <c r="I17"/>
      <c r="BU17" s="140"/>
      <c r="BV17" s="140"/>
    </row>
    <row r="18" spans="1:74" ht="14.25">
      <c r="A18" s="136"/>
      <c r="B18" s="141"/>
      <c r="C18" s="124" t="s">
        <v>68</v>
      </c>
      <c r="D18" s="142" t="s">
        <v>84</v>
      </c>
      <c r="E18" s="139"/>
      <c r="F18" s="132"/>
      <c r="G18" s="132"/>
      <c r="H18" s="128"/>
      <c r="I18"/>
      <c r="BU18" s="140"/>
      <c r="BV18" s="140"/>
    </row>
    <row r="19" spans="1:74" ht="15.75" customHeight="1">
      <c r="A19" s="136">
        <v>18</v>
      </c>
      <c r="B19" s="141" t="s">
        <v>85</v>
      </c>
      <c r="C19" s="124" t="s">
        <v>68</v>
      </c>
      <c r="D19" s="138" t="s">
        <v>86</v>
      </c>
      <c r="E19" s="139" t="s">
        <v>73</v>
      </c>
      <c r="F19" s="132">
        <v>662</v>
      </c>
      <c r="G19" s="301">
        <v>0</v>
      </c>
      <c r="H19" s="128">
        <f>F19*G19</f>
        <v>0</v>
      </c>
      <c r="I19"/>
      <c r="BU19" s="140"/>
      <c r="BV19" s="140"/>
    </row>
    <row r="20" spans="1:74" ht="22.5">
      <c r="A20" s="136">
        <v>19</v>
      </c>
      <c r="B20" s="141" t="s">
        <v>85</v>
      </c>
      <c r="C20" s="124" t="s">
        <v>68</v>
      </c>
      <c r="D20" s="138" t="s">
        <v>87</v>
      </c>
      <c r="E20" s="139" t="s">
        <v>73</v>
      </c>
      <c r="F20" s="132">
        <v>284</v>
      </c>
      <c r="G20" s="301">
        <v>0</v>
      </c>
      <c r="H20" s="128">
        <f>F20*G20</f>
        <v>0</v>
      </c>
      <c r="I20"/>
      <c r="BU20" s="140"/>
      <c r="BV20" s="140"/>
    </row>
    <row r="21" spans="1:74" ht="22.5">
      <c r="A21" s="136">
        <v>20</v>
      </c>
      <c r="B21" s="141" t="s">
        <v>88</v>
      </c>
      <c r="C21" s="124" t="s">
        <v>68</v>
      </c>
      <c r="D21" s="138" t="s">
        <v>89</v>
      </c>
      <c r="E21" s="139" t="s">
        <v>73</v>
      </c>
      <c r="F21" s="132">
        <v>284</v>
      </c>
      <c r="G21" s="301">
        <v>0</v>
      </c>
      <c r="H21" s="128">
        <f>F21*G21</f>
        <v>0</v>
      </c>
      <c r="I21"/>
      <c r="BU21" s="140"/>
      <c r="BV21" s="140"/>
    </row>
    <row r="22" spans="1:51" ht="14.25">
      <c r="A22" s="143"/>
      <c r="B22" s="144" t="s">
        <v>51</v>
      </c>
      <c r="C22" s="144"/>
      <c r="D22" s="145" t="str">
        <f>CONCATENATE(B10," ",D10)</f>
        <v>1 Zemní práce</v>
      </c>
      <c r="E22" s="146"/>
      <c r="F22" s="147"/>
      <c r="G22" s="148"/>
      <c r="H22" s="149">
        <f>SUM(H10:H21)</f>
        <v>0</v>
      </c>
      <c r="I22"/>
      <c r="AU22" s="150"/>
      <c r="AV22" s="150"/>
      <c r="AW22" s="150"/>
      <c r="AX22" s="150"/>
      <c r="AY22" s="150"/>
    </row>
    <row r="23" spans="1:9" ht="14.25">
      <c r="A23" s="151" t="s">
        <v>64</v>
      </c>
      <c r="B23" s="152" t="s">
        <v>90</v>
      </c>
      <c r="C23" s="152"/>
      <c r="D23" s="153" t="s">
        <v>91</v>
      </c>
      <c r="E23" s="154"/>
      <c r="F23" s="155"/>
      <c r="G23" s="155"/>
      <c r="H23" s="156"/>
      <c r="I23"/>
    </row>
    <row r="24" spans="1:9" ht="14.25">
      <c r="A24" s="151"/>
      <c r="B24" s="141" t="s">
        <v>92</v>
      </c>
      <c r="C24" s="157" t="s">
        <v>68</v>
      </c>
      <c r="D24" s="158" t="s">
        <v>93</v>
      </c>
      <c r="E24" s="159" t="s">
        <v>94</v>
      </c>
      <c r="F24" s="160">
        <v>186</v>
      </c>
      <c r="G24" s="300">
        <v>0</v>
      </c>
      <c r="H24" s="161">
        <f>F24*G24</f>
        <v>0</v>
      </c>
      <c r="I24"/>
    </row>
    <row r="25" spans="1:74" ht="22.5" customHeight="1">
      <c r="A25" s="162">
        <v>23</v>
      </c>
      <c r="B25" s="157" t="s">
        <v>95</v>
      </c>
      <c r="C25" s="157" t="s">
        <v>68</v>
      </c>
      <c r="D25" s="163" t="s">
        <v>96</v>
      </c>
      <c r="E25" s="164" t="s">
        <v>83</v>
      </c>
      <c r="F25" s="165">
        <v>16</v>
      </c>
      <c r="G25" s="300">
        <v>0</v>
      </c>
      <c r="H25" s="161">
        <f>F25*G25</f>
        <v>0</v>
      </c>
      <c r="I25"/>
      <c r="BU25" s="140"/>
      <c r="BV25" s="140"/>
    </row>
    <row r="26" spans="1:51" ht="14.25">
      <c r="A26" s="166"/>
      <c r="B26" s="167" t="s">
        <v>51</v>
      </c>
      <c r="C26" s="167"/>
      <c r="D26" s="168" t="str">
        <f>CONCATENATE(B23," ",D23)</f>
        <v>2 Základy a zvláštní zakládání</v>
      </c>
      <c r="E26" s="169"/>
      <c r="F26" s="147"/>
      <c r="G26" s="170"/>
      <c r="H26" s="171">
        <f>SUM(H23:H25)</f>
        <v>0</v>
      </c>
      <c r="I26"/>
      <c r="AU26" s="150"/>
      <c r="AV26" s="150"/>
      <c r="AW26" s="150"/>
      <c r="AX26" s="150"/>
      <c r="AY26" s="150"/>
    </row>
    <row r="27" spans="1:9" ht="14.25">
      <c r="A27" s="151" t="s">
        <v>64</v>
      </c>
      <c r="B27" s="152" t="s">
        <v>97</v>
      </c>
      <c r="C27" s="152"/>
      <c r="D27" s="172" t="s">
        <v>98</v>
      </c>
      <c r="E27" s="173"/>
      <c r="F27" s="174"/>
      <c r="G27" s="174"/>
      <c r="H27" s="175"/>
      <c r="I27"/>
    </row>
    <row r="28" spans="1:9" ht="22.5">
      <c r="A28" s="136">
        <v>24</v>
      </c>
      <c r="B28" s="176" t="s">
        <v>99</v>
      </c>
      <c r="C28" s="176" t="s">
        <v>68</v>
      </c>
      <c r="D28" s="177" t="s">
        <v>100</v>
      </c>
      <c r="E28" s="178" t="s">
        <v>73</v>
      </c>
      <c r="F28" s="179">
        <v>380</v>
      </c>
      <c r="G28" s="301">
        <v>0</v>
      </c>
      <c r="H28" s="180">
        <f aca="true" t="shared" si="0" ref="H28:H38">F28*G28</f>
        <v>0</v>
      </c>
      <c r="I28"/>
    </row>
    <row r="29" spans="1:74" ht="22.5">
      <c r="A29" s="136">
        <v>25</v>
      </c>
      <c r="B29" s="141" t="s">
        <v>95</v>
      </c>
      <c r="C29" s="141" t="s">
        <v>68</v>
      </c>
      <c r="D29" s="138" t="s">
        <v>101</v>
      </c>
      <c r="E29" s="139" t="s">
        <v>83</v>
      </c>
      <c r="F29" s="181">
        <v>153</v>
      </c>
      <c r="G29" s="301">
        <v>0</v>
      </c>
      <c r="H29" s="180">
        <f t="shared" si="0"/>
        <v>0</v>
      </c>
      <c r="I29"/>
      <c r="BU29" s="140"/>
      <c r="BV29" s="140"/>
    </row>
    <row r="30" spans="1:74" ht="23.25" customHeight="1">
      <c r="A30" s="136">
        <v>26</v>
      </c>
      <c r="B30" s="141" t="s">
        <v>102</v>
      </c>
      <c r="C30" s="141" t="s">
        <v>103</v>
      </c>
      <c r="D30" s="138" t="s">
        <v>104</v>
      </c>
      <c r="E30" s="139" t="s">
        <v>73</v>
      </c>
      <c r="F30" s="181">
        <v>272</v>
      </c>
      <c r="G30" s="301">
        <v>0</v>
      </c>
      <c r="H30" s="180">
        <f t="shared" si="0"/>
        <v>0</v>
      </c>
      <c r="I30"/>
      <c r="BU30" s="140"/>
      <c r="BV30" s="140"/>
    </row>
    <row r="31" spans="1:74" ht="14.25">
      <c r="A31" s="136">
        <v>27</v>
      </c>
      <c r="B31" s="141" t="s">
        <v>102</v>
      </c>
      <c r="C31" s="141" t="s">
        <v>103</v>
      </c>
      <c r="D31" s="138" t="s">
        <v>105</v>
      </c>
      <c r="E31" s="139" t="s">
        <v>73</v>
      </c>
      <c r="F31" s="181">
        <v>272</v>
      </c>
      <c r="G31" s="301">
        <v>0</v>
      </c>
      <c r="H31" s="180">
        <f t="shared" si="0"/>
        <v>0</v>
      </c>
      <c r="I31"/>
      <c r="BU31" s="140"/>
      <c r="BV31" s="140"/>
    </row>
    <row r="32" spans="1:74" ht="22.5" customHeight="1">
      <c r="A32" s="136">
        <v>28</v>
      </c>
      <c r="B32" s="141" t="s">
        <v>106</v>
      </c>
      <c r="C32" s="141" t="s">
        <v>103</v>
      </c>
      <c r="D32" s="138" t="s">
        <v>107</v>
      </c>
      <c r="E32" s="139" t="s">
        <v>73</v>
      </c>
      <c r="F32" s="181">
        <v>370</v>
      </c>
      <c r="G32" s="301">
        <v>0</v>
      </c>
      <c r="H32" s="180">
        <f t="shared" si="0"/>
        <v>0</v>
      </c>
      <c r="I32"/>
      <c r="BU32" s="140"/>
      <c r="BV32" s="140"/>
    </row>
    <row r="33" spans="1:74" ht="26.25" customHeight="1">
      <c r="A33" s="136">
        <v>29</v>
      </c>
      <c r="B33" s="176" t="s">
        <v>108</v>
      </c>
      <c r="C33" s="176" t="s">
        <v>68</v>
      </c>
      <c r="D33" s="177" t="s">
        <v>109</v>
      </c>
      <c r="E33" s="182" t="s">
        <v>70</v>
      </c>
      <c r="F33" s="183">
        <v>150</v>
      </c>
      <c r="G33" s="302">
        <v>0</v>
      </c>
      <c r="H33" s="180">
        <f t="shared" si="0"/>
        <v>0</v>
      </c>
      <c r="I33"/>
      <c r="BU33" s="140"/>
      <c r="BV33" s="140"/>
    </row>
    <row r="34" spans="1:74" ht="33.75">
      <c r="A34" s="136">
        <v>30</v>
      </c>
      <c r="B34" s="176" t="s">
        <v>110</v>
      </c>
      <c r="C34" s="176" t="s">
        <v>68</v>
      </c>
      <c r="D34" s="177" t="s">
        <v>111</v>
      </c>
      <c r="E34" s="182" t="s">
        <v>70</v>
      </c>
      <c r="F34" s="183">
        <v>150</v>
      </c>
      <c r="G34" s="302">
        <v>0</v>
      </c>
      <c r="H34" s="180">
        <f t="shared" si="0"/>
        <v>0</v>
      </c>
      <c r="I34"/>
      <c r="BU34" s="140"/>
      <c r="BV34" s="140"/>
    </row>
    <row r="35" spans="1:74" ht="22.5">
      <c r="A35" s="136">
        <v>31</v>
      </c>
      <c r="B35" s="184" t="s">
        <v>48</v>
      </c>
      <c r="C35" s="184" t="s">
        <v>103</v>
      </c>
      <c r="D35" s="177" t="s">
        <v>112</v>
      </c>
      <c r="E35" s="182" t="s">
        <v>113</v>
      </c>
      <c r="F35" s="185">
        <v>153</v>
      </c>
      <c r="G35" s="302">
        <v>0</v>
      </c>
      <c r="H35" s="180">
        <f t="shared" si="0"/>
        <v>0</v>
      </c>
      <c r="I35"/>
      <c r="BU35" s="140"/>
      <c r="BV35" s="140"/>
    </row>
    <row r="36" spans="1:74" ht="22.5">
      <c r="A36" s="136">
        <v>32</v>
      </c>
      <c r="B36" s="141" t="s">
        <v>114</v>
      </c>
      <c r="C36" s="141" t="s">
        <v>68</v>
      </c>
      <c r="D36" s="138" t="s">
        <v>115</v>
      </c>
      <c r="E36" s="139" t="s">
        <v>73</v>
      </c>
      <c r="F36" s="132">
        <v>86</v>
      </c>
      <c r="G36" s="301">
        <v>0</v>
      </c>
      <c r="H36" s="180">
        <f t="shared" si="0"/>
        <v>0</v>
      </c>
      <c r="I36"/>
      <c r="BU36" s="140"/>
      <c r="BV36" s="140"/>
    </row>
    <row r="37" spans="1:74" ht="21.75" customHeight="1">
      <c r="A37" s="136">
        <v>33</v>
      </c>
      <c r="B37" s="141" t="s">
        <v>116</v>
      </c>
      <c r="C37" s="141" t="s">
        <v>68</v>
      </c>
      <c r="D37" s="138" t="s">
        <v>117</v>
      </c>
      <c r="E37" s="139" t="s">
        <v>77</v>
      </c>
      <c r="F37" s="132">
        <v>4.85</v>
      </c>
      <c r="G37" s="301">
        <v>0</v>
      </c>
      <c r="H37" s="180">
        <f t="shared" si="0"/>
        <v>0</v>
      </c>
      <c r="I37"/>
      <c r="BU37" s="140"/>
      <c r="BV37" s="140"/>
    </row>
    <row r="38" spans="1:74" ht="23.25" customHeight="1">
      <c r="A38" s="136">
        <v>33</v>
      </c>
      <c r="B38" s="141" t="s">
        <v>116</v>
      </c>
      <c r="C38" s="141" t="s">
        <v>68</v>
      </c>
      <c r="D38" s="138" t="s">
        <v>118</v>
      </c>
      <c r="E38" s="139" t="s">
        <v>77</v>
      </c>
      <c r="F38" s="132">
        <v>0.76</v>
      </c>
      <c r="G38" s="301">
        <v>0</v>
      </c>
      <c r="H38" s="180">
        <f t="shared" si="0"/>
        <v>0</v>
      </c>
      <c r="I38"/>
      <c r="BU38" s="140"/>
      <c r="BV38" s="140"/>
    </row>
    <row r="39" spans="1:74" ht="14.25">
      <c r="A39" s="136"/>
      <c r="B39" s="141"/>
      <c r="C39" s="141"/>
      <c r="D39" s="186" t="s">
        <v>119</v>
      </c>
      <c r="E39" s="139"/>
      <c r="F39" s="132"/>
      <c r="G39" s="301">
        <v>0</v>
      </c>
      <c r="H39" s="180"/>
      <c r="I39"/>
      <c r="BU39" s="140"/>
      <c r="BV39" s="140"/>
    </row>
    <row r="40" spans="1:74" ht="14.25">
      <c r="A40" s="136">
        <v>34</v>
      </c>
      <c r="B40" s="141" t="s">
        <v>92</v>
      </c>
      <c r="C40" s="141" t="s">
        <v>103</v>
      </c>
      <c r="D40" s="138" t="s">
        <v>120</v>
      </c>
      <c r="E40" s="139" t="s">
        <v>70</v>
      </c>
      <c r="F40" s="132">
        <v>700</v>
      </c>
      <c r="G40" s="301">
        <v>0</v>
      </c>
      <c r="H40" s="180">
        <f>F40*G40</f>
        <v>0</v>
      </c>
      <c r="I40"/>
      <c r="BU40" s="140"/>
      <c r="BV40" s="140"/>
    </row>
    <row r="41" spans="1:74" ht="14.25">
      <c r="A41" s="136">
        <v>35</v>
      </c>
      <c r="B41" s="141" t="s">
        <v>121</v>
      </c>
      <c r="C41" s="141" t="s">
        <v>68</v>
      </c>
      <c r="D41" s="138" t="s">
        <v>122</v>
      </c>
      <c r="E41" s="139" t="s">
        <v>73</v>
      </c>
      <c r="F41" s="132">
        <v>400</v>
      </c>
      <c r="G41" s="301">
        <v>0</v>
      </c>
      <c r="H41" s="180">
        <f>F41*G41</f>
        <v>0</v>
      </c>
      <c r="I41"/>
      <c r="BU41" s="140"/>
      <c r="BV41" s="140"/>
    </row>
    <row r="42" spans="1:74" ht="22.5">
      <c r="A42" s="136">
        <v>36</v>
      </c>
      <c r="B42" s="141" t="s">
        <v>92</v>
      </c>
      <c r="C42" s="141" t="s">
        <v>103</v>
      </c>
      <c r="D42" s="138" t="s">
        <v>123</v>
      </c>
      <c r="E42" s="139" t="s">
        <v>73</v>
      </c>
      <c r="F42" s="132">
        <v>652</v>
      </c>
      <c r="G42" s="301">
        <v>0</v>
      </c>
      <c r="H42" s="180">
        <f>F42*G42</f>
        <v>0</v>
      </c>
      <c r="I42"/>
      <c r="BU42" s="140"/>
      <c r="BV42" s="140"/>
    </row>
    <row r="43" spans="1:74" ht="22.5">
      <c r="A43" s="136">
        <v>37</v>
      </c>
      <c r="B43" s="141" t="s">
        <v>124</v>
      </c>
      <c r="C43" s="141" t="s">
        <v>68</v>
      </c>
      <c r="D43" s="138" t="s">
        <v>125</v>
      </c>
      <c r="E43" s="139" t="s">
        <v>77</v>
      </c>
      <c r="F43" s="132">
        <v>450</v>
      </c>
      <c r="G43" s="301">
        <v>0</v>
      </c>
      <c r="H43" s="180">
        <f>F43*G43</f>
        <v>0</v>
      </c>
      <c r="I43"/>
      <c r="BU43" s="140"/>
      <c r="BV43" s="140"/>
    </row>
    <row r="44" spans="1:74" ht="14.25">
      <c r="A44" s="136"/>
      <c r="B44" s="141"/>
      <c r="C44" s="141"/>
      <c r="D44" s="186" t="s">
        <v>126</v>
      </c>
      <c r="E44" s="139"/>
      <c r="F44" s="132"/>
      <c r="G44" s="132"/>
      <c r="H44" s="180"/>
      <c r="I44"/>
      <c r="BU44" s="140"/>
      <c r="BV44" s="140"/>
    </row>
    <row r="45" spans="1:51" ht="14.25">
      <c r="A45" s="143"/>
      <c r="B45" s="144" t="s">
        <v>51</v>
      </c>
      <c r="C45" s="144"/>
      <c r="D45" s="145" t="str">
        <f>CONCATENATE(B27," ",D27)</f>
        <v>5 Komunikace</v>
      </c>
      <c r="E45" s="146"/>
      <c r="F45" s="187"/>
      <c r="G45" s="148"/>
      <c r="H45" s="149">
        <f>SUM(H27:H44)</f>
        <v>0</v>
      </c>
      <c r="I45"/>
      <c r="AU45" s="150"/>
      <c r="AV45" s="150"/>
      <c r="AW45" s="150"/>
      <c r="AX45" s="150"/>
      <c r="AY45" s="150"/>
    </row>
    <row r="46" spans="1:9" ht="14.25">
      <c r="A46" s="151" t="s">
        <v>64</v>
      </c>
      <c r="B46" s="152" t="s">
        <v>127</v>
      </c>
      <c r="C46" s="152"/>
      <c r="D46" s="153" t="s">
        <v>128</v>
      </c>
      <c r="E46" s="154"/>
      <c r="F46" s="155"/>
      <c r="G46" s="155"/>
      <c r="H46" s="156"/>
      <c r="I46"/>
    </row>
    <row r="47" spans="1:74" ht="14.25">
      <c r="A47" s="162">
        <v>52</v>
      </c>
      <c r="B47" s="157" t="s">
        <v>129</v>
      </c>
      <c r="C47" s="141" t="s">
        <v>68</v>
      </c>
      <c r="D47" s="163" t="s">
        <v>130</v>
      </c>
      <c r="E47" s="164" t="s">
        <v>77</v>
      </c>
      <c r="F47" s="165">
        <v>1450</v>
      </c>
      <c r="G47" s="300">
        <v>0</v>
      </c>
      <c r="H47" s="161">
        <f>F47*G47</f>
        <v>0</v>
      </c>
      <c r="I47"/>
      <c r="BU47" s="140"/>
      <c r="BV47" s="140"/>
    </row>
    <row r="48" spans="1:51" ht="14.25">
      <c r="A48" s="188"/>
      <c r="B48" s="189" t="s">
        <v>51</v>
      </c>
      <c r="C48" s="189"/>
      <c r="D48" s="190" t="str">
        <f>CONCATENATE(B46," ",D46)</f>
        <v>99 Staveništní přesun hmot</v>
      </c>
      <c r="E48" s="191"/>
      <c r="F48" s="192"/>
      <c r="G48" s="193"/>
      <c r="H48" s="194">
        <f>SUM(H46:H47)</f>
        <v>0</v>
      </c>
      <c r="I48"/>
      <c r="AU48" s="150"/>
      <c r="AV48" s="150"/>
      <c r="AW48" s="150"/>
      <c r="AX48" s="150"/>
      <c r="AY48" s="150"/>
    </row>
    <row r="49" spans="1:9" ht="14.25">
      <c r="A49" s="195" t="s">
        <v>64</v>
      </c>
      <c r="B49" s="196" t="s">
        <v>131</v>
      </c>
      <c r="C49" s="196"/>
      <c r="D49" s="197" t="s">
        <v>132</v>
      </c>
      <c r="E49" s="198"/>
      <c r="F49" s="199"/>
      <c r="G49" s="199"/>
      <c r="H49" s="200"/>
      <c r="I49"/>
    </row>
    <row r="50" spans="1:9" ht="30.75" customHeight="1">
      <c r="A50" s="136">
        <v>53</v>
      </c>
      <c r="B50" s="141" t="s">
        <v>133</v>
      </c>
      <c r="C50" s="141" t="s">
        <v>68</v>
      </c>
      <c r="D50" s="138" t="s">
        <v>134</v>
      </c>
      <c r="E50" s="139" t="s">
        <v>113</v>
      </c>
      <c r="F50" s="132">
        <v>45</v>
      </c>
      <c r="G50" s="301">
        <v>0</v>
      </c>
      <c r="H50" s="128">
        <f>F50*G50</f>
        <v>0</v>
      </c>
      <c r="I50"/>
    </row>
    <row r="51" spans="1:9" ht="14.25">
      <c r="A51" s="136"/>
      <c r="B51" s="141"/>
      <c r="C51" s="141"/>
      <c r="D51" s="142" t="s">
        <v>135</v>
      </c>
      <c r="E51" s="139"/>
      <c r="F51" s="132"/>
      <c r="G51" s="301">
        <v>0</v>
      </c>
      <c r="H51" s="128"/>
      <c r="I51"/>
    </row>
    <row r="52" spans="1:9" ht="33.75">
      <c r="A52" s="136">
        <v>54</v>
      </c>
      <c r="B52" s="141" t="s">
        <v>133</v>
      </c>
      <c r="C52" s="141" t="s">
        <v>68</v>
      </c>
      <c r="D52" s="138" t="s">
        <v>136</v>
      </c>
      <c r="E52" s="139" t="s">
        <v>113</v>
      </c>
      <c r="F52" s="132">
        <v>27</v>
      </c>
      <c r="G52" s="301">
        <v>0</v>
      </c>
      <c r="H52" s="128">
        <f>F52*G52</f>
        <v>0</v>
      </c>
      <c r="I52"/>
    </row>
    <row r="53" spans="1:9" ht="14.25">
      <c r="A53" s="136"/>
      <c r="B53" s="141"/>
      <c r="C53" s="141"/>
      <c r="D53" s="142" t="s">
        <v>135</v>
      </c>
      <c r="E53" s="139"/>
      <c r="F53" s="132"/>
      <c r="G53" s="301">
        <v>0</v>
      </c>
      <c r="H53" s="128"/>
      <c r="I53"/>
    </row>
    <row r="54" spans="1:9" ht="33.75">
      <c r="A54" s="136">
        <v>55</v>
      </c>
      <c r="B54" s="141" t="s">
        <v>133</v>
      </c>
      <c r="C54" s="141" t="s">
        <v>68</v>
      </c>
      <c r="D54" s="138" t="s">
        <v>137</v>
      </c>
      <c r="E54" s="139" t="s">
        <v>113</v>
      </c>
      <c r="F54" s="132">
        <v>54</v>
      </c>
      <c r="G54" s="301">
        <v>0</v>
      </c>
      <c r="H54" s="128">
        <f>F54*G54</f>
        <v>0</v>
      </c>
      <c r="I54"/>
    </row>
    <row r="55" spans="1:9" ht="14.25">
      <c r="A55" s="136"/>
      <c r="B55" s="141"/>
      <c r="C55" s="141"/>
      <c r="D55" s="142" t="s">
        <v>135</v>
      </c>
      <c r="E55" s="139"/>
      <c r="F55" s="132"/>
      <c r="G55" s="301">
        <v>0</v>
      </c>
      <c r="H55" s="128"/>
      <c r="I55"/>
    </row>
    <row r="56" spans="1:9" ht="33.75">
      <c r="A56" s="136">
        <v>56</v>
      </c>
      <c r="B56" s="141" t="s">
        <v>133</v>
      </c>
      <c r="C56" s="141" t="s">
        <v>68</v>
      </c>
      <c r="D56" s="138" t="s">
        <v>138</v>
      </c>
      <c r="E56" s="139" t="s">
        <v>113</v>
      </c>
      <c r="F56" s="132">
        <v>45</v>
      </c>
      <c r="G56" s="301">
        <v>0</v>
      </c>
      <c r="H56" s="128">
        <f>F56*G56</f>
        <v>0</v>
      </c>
      <c r="I56"/>
    </row>
    <row r="57" spans="1:9" ht="14.25">
      <c r="A57" s="136"/>
      <c r="B57" s="141"/>
      <c r="C57" s="141"/>
      <c r="D57" s="142" t="s">
        <v>135</v>
      </c>
      <c r="E57" s="139"/>
      <c r="F57" s="132"/>
      <c r="G57" s="301">
        <v>0</v>
      </c>
      <c r="H57" s="128"/>
      <c r="I57"/>
    </row>
    <row r="58" spans="1:9" ht="33.75">
      <c r="A58" s="136">
        <v>55</v>
      </c>
      <c r="B58" s="141" t="s">
        <v>133</v>
      </c>
      <c r="C58" s="141" t="s">
        <v>68</v>
      </c>
      <c r="D58" s="138" t="s">
        <v>139</v>
      </c>
      <c r="E58" s="139" t="s">
        <v>113</v>
      </c>
      <c r="F58" s="132">
        <v>54</v>
      </c>
      <c r="G58" s="301">
        <v>0</v>
      </c>
      <c r="H58" s="128">
        <f>F58*G58</f>
        <v>0</v>
      </c>
      <c r="I58"/>
    </row>
    <row r="59" spans="1:9" ht="14.25">
      <c r="A59" s="136"/>
      <c r="B59" s="141"/>
      <c r="C59" s="141"/>
      <c r="D59" s="142" t="s">
        <v>135</v>
      </c>
      <c r="E59" s="139"/>
      <c r="F59" s="132"/>
      <c r="G59" s="301">
        <v>0</v>
      </c>
      <c r="H59" s="128"/>
      <c r="I59"/>
    </row>
    <row r="60" spans="1:9" ht="33.75">
      <c r="A60" s="136">
        <v>56</v>
      </c>
      <c r="B60" s="141" t="s">
        <v>133</v>
      </c>
      <c r="C60" s="141" t="s">
        <v>68</v>
      </c>
      <c r="D60" s="138" t="s">
        <v>140</v>
      </c>
      <c r="E60" s="139" t="s">
        <v>113</v>
      </c>
      <c r="F60" s="132">
        <v>230</v>
      </c>
      <c r="G60" s="301">
        <v>0</v>
      </c>
      <c r="H60" s="128">
        <f>F60*G60</f>
        <v>0</v>
      </c>
      <c r="I60"/>
    </row>
    <row r="61" spans="1:9" ht="14.25">
      <c r="A61" s="136"/>
      <c r="B61" s="141"/>
      <c r="C61" s="141"/>
      <c r="D61" s="142" t="s">
        <v>135</v>
      </c>
      <c r="E61" s="139"/>
      <c r="F61" s="132"/>
      <c r="G61" s="301">
        <v>0</v>
      </c>
      <c r="H61" s="128"/>
      <c r="I61"/>
    </row>
    <row r="62" spans="1:51" ht="14.25">
      <c r="A62" s="201"/>
      <c r="B62" s="202" t="s">
        <v>51</v>
      </c>
      <c r="C62" s="202"/>
      <c r="D62" s="203" t="str">
        <f>CONCATENATE(B49," ",D49)</f>
        <v>767 Konstrukce zámečnické</v>
      </c>
      <c r="E62" s="204"/>
      <c r="F62" s="147"/>
      <c r="G62" s="147"/>
      <c r="H62" s="205">
        <f>SUM(H49:H60)</f>
        <v>0</v>
      </c>
      <c r="I62"/>
      <c r="AU62" s="150"/>
      <c r="AV62" s="150"/>
      <c r="AW62" s="150"/>
      <c r="AX62" s="150"/>
      <c r="AY62" s="150"/>
    </row>
    <row r="63" s="89" customFormat="1" ht="14.25">
      <c r="I63"/>
    </row>
    <row r="64" spans="1:14" ht="14.25">
      <c r="A64"/>
      <c r="B64"/>
      <c r="C64"/>
      <c r="D64"/>
      <c r="E64"/>
      <c r="F64"/>
      <c r="G64"/>
      <c r="H64"/>
      <c r="I64"/>
      <c r="K64"/>
      <c r="L64"/>
      <c r="M64" s="206"/>
      <c r="N64" s="207"/>
    </row>
    <row r="65" spans="11:14" s="89" customFormat="1" ht="14.25">
      <c r="K65"/>
      <c r="L65"/>
      <c r="M65" s="206"/>
      <c r="N65" s="207"/>
    </row>
    <row r="66" spans="11:14" s="89" customFormat="1" ht="14.25">
      <c r="K66"/>
      <c r="L66"/>
      <c r="M66" s="206"/>
      <c r="N66" s="207"/>
    </row>
    <row r="67" spans="4:14" ht="15.75">
      <c r="D67" s="208"/>
      <c r="E67" s="209"/>
      <c r="F67" s="210"/>
      <c r="G67" s="209"/>
      <c r="H67" s="211"/>
      <c r="K67"/>
      <c r="L67"/>
      <c r="M67" s="206"/>
      <c r="N67" s="207"/>
    </row>
    <row r="68" spans="5:14" s="89" customFormat="1" ht="14.25">
      <c r="E68"/>
      <c r="G68"/>
      <c r="K68"/>
      <c r="L68"/>
      <c r="M68" s="206"/>
      <c r="N68" s="207"/>
    </row>
    <row r="69" spans="5:14" s="89" customFormat="1" ht="14.25">
      <c r="E69"/>
      <c r="G69"/>
      <c r="K69"/>
      <c r="L69"/>
      <c r="M69" s="206"/>
      <c r="N69" s="207"/>
    </row>
    <row r="70" spans="4:14" s="89" customFormat="1" ht="14.25">
      <c r="D70"/>
      <c r="K70"/>
      <c r="L70"/>
      <c r="M70" s="206"/>
      <c r="N70" s="207"/>
    </row>
    <row r="71" spans="11:14" s="89" customFormat="1" ht="14.25">
      <c r="K71"/>
      <c r="L71"/>
      <c r="M71" s="206"/>
      <c r="N71" s="207"/>
    </row>
    <row r="72" spans="11:14" s="89" customFormat="1" ht="14.25">
      <c r="K72"/>
      <c r="L72"/>
      <c r="M72" s="206"/>
      <c r="N72" s="207"/>
    </row>
    <row r="73" spans="11:14" s="89" customFormat="1" ht="14.25">
      <c r="K73"/>
      <c r="L73"/>
      <c r="M73" s="206"/>
      <c r="N73" s="207"/>
    </row>
    <row r="74" spans="11:14" s="89" customFormat="1" ht="14.25">
      <c r="K74"/>
      <c r="L74"/>
      <c r="M74" s="206"/>
      <c r="N74" s="207"/>
    </row>
    <row r="75" spans="11:14" s="89" customFormat="1" ht="14.25">
      <c r="K75"/>
      <c r="L75"/>
      <c r="M75" s="206"/>
      <c r="N75" s="207"/>
    </row>
    <row r="76" spans="11:14" s="89" customFormat="1" ht="14.25">
      <c r="K76"/>
      <c r="L76"/>
      <c r="M76" s="206"/>
      <c r="N76" s="207"/>
    </row>
    <row r="77" spans="11:13" s="89" customFormat="1" ht="14.25">
      <c r="K77"/>
      <c r="L77"/>
      <c r="M77" s="212"/>
    </row>
    <row r="78" s="89" customFormat="1" ht="12.75"/>
    <row r="79" s="89" customFormat="1" ht="12.75"/>
    <row r="80" s="89" customFormat="1" ht="12.75"/>
    <row r="81" s="89" customFormat="1" ht="12.75"/>
    <row r="82" s="89" customFormat="1" ht="12.75"/>
    <row r="83" s="89" customFormat="1" ht="12.75"/>
    <row r="84" s="89" customFormat="1" ht="12.75"/>
    <row r="85" s="89" customFormat="1" ht="12.75"/>
    <row r="86" s="89" customFormat="1" ht="12.75"/>
    <row r="87" s="89" customFormat="1" ht="12.75"/>
    <row r="88" s="89" customFormat="1" ht="12.75"/>
    <row r="89" s="89" customFormat="1" ht="12.75"/>
    <row r="90" s="89" customFormat="1" ht="12.75"/>
    <row r="91" s="89" customFormat="1" ht="12.75"/>
    <row r="92" spans="1:3" ht="14.25">
      <c r="A92" s="213"/>
      <c r="B92" s="213"/>
      <c r="C92" s="213"/>
    </row>
    <row r="93" spans="1:8" ht="14.25">
      <c r="A93" s="214"/>
      <c r="B93" s="214"/>
      <c r="C93" s="214"/>
      <c r="D93" s="215"/>
      <c r="E93" s="215"/>
      <c r="F93" s="216"/>
      <c r="G93" s="215"/>
      <c r="H93" s="217"/>
    </row>
    <row r="94" spans="1:8" ht="14.25">
      <c r="A94" s="218"/>
      <c r="B94" s="218"/>
      <c r="C94" s="218"/>
      <c r="D94" s="214"/>
      <c r="E94" s="214"/>
      <c r="F94" s="219"/>
      <c r="G94" s="214"/>
      <c r="H94" s="214"/>
    </row>
    <row r="95" spans="1:8" ht="14.25">
      <c r="A95" s="214"/>
      <c r="B95" s="214"/>
      <c r="C95" s="214"/>
      <c r="D95" s="214"/>
      <c r="E95" s="214"/>
      <c r="F95" s="219"/>
      <c r="G95" s="214"/>
      <c r="H95" s="214"/>
    </row>
    <row r="96" spans="1:8" ht="14.25">
      <c r="A96" s="214"/>
      <c r="B96" s="214"/>
      <c r="C96" s="214"/>
      <c r="D96" s="214"/>
      <c r="E96" s="214"/>
      <c r="F96" s="219"/>
      <c r="G96" s="214"/>
      <c r="H96" s="214"/>
    </row>
    <row r="97" spans="1:8" ht="14.25">
      <c r="A97" s="214"/>
      <c r="B97" s="214"/>
      <c r="C97" s="214"/>
      <c r="D97" s="214"/>
      <c r="E97" s="214"/>
      <c r="F97" s="219"/>
      <c r="G97" s="214"/>
      <c r="H97" s="214"/>
    </row>
    <row r="98" spans="1:8" ht="14.25">
      <c r="A98" s="214"/>
      <c r="B98" s="214"/>
      <c r="C98" s="214"/>
      <c r="D98" s="214"/>
      <c r="E98" s="214"/>
      <c r="F98" s="219"/>
      <c r="G98" s="214"/>
      <c r="H98" s="214"/>
    </row>
    <row r="99" spans="1:8" ht="14.25">
      <c r="A99" s="214"/>
      <c r="B99" s="214"/>
      <c r="C99" s="214"/>
      <c r="D99" s="214"/>
      <c r="E99" s="214"/>
      <c r="F99" s="219"/>
      <c r="G99" s="214"/>
      <c r="H99" s="214"/>
    </row>
    <row r="100" spans="1:8" ht="14.25">
      <c r="A100" s="214"/>
      <c r="B100" s="214"/>
      <c r="C100" s="214"/>
      <c r="D100" s="214"/>
      <c r="E100" s="214"/>
      <c r="F100" s="219"/>
      <c r="G100" s="214"/>
      <c r="H100" s="214"/>
    </row>
    <row r="101" spans="1:8" ht="14.25">
      <c r="A101" s="214"/>
      <c r="B101" s="214"/>
      <c r="C101" s="214"/>
      <c r="D101" s="214"/>
      <c r="E101" s="214"/>
      <c r="F101" s="219"/>
      <c r="G101" s="214"/>
      <c r="H101" s="214"/>
    </row>
    <row r="102" spans="1:8" ht="14.25">
      <c r="A102" s="214"/>
      <c r="B102" s="214"/>
      <c r="C102" s="214"/>
      <c r="D102" s="214"/>
      <c r="E102" s="214"/>
      <c r="F102" s="219"/>
      <c r="G102" s="214"/>
      <c r="H102" s="214"/>
    </row>
    <row r="103" spans="1:8" ht="14.25">
      <c r="A103" s="214"/>
      <c r="B103" s="214"/>
      <c r="C103" s="214"/>
      <c r="D103" s="214"/>
      <c r="E103" s="214"/>
      <c r="F103" s="219"/>
      <c r="G103" s="214"/>
      <c r="H103" s="214"/>
    </row>
    <row r="104" spans="1:8" ht="14.25">
      <c r="A104" s="214"/>
      <c r="B104" s="214"/>
      <c r="C104" s="214"/>
      <c r="D104" s="214"/>
      <c r="E104" s="214"/>
      <c r="F104" s="219"/>
      <c r="G104" s="214"/>
      <c r="H104" s="214"/>
    </row>
    <row r="105" spans="1:8" ht="14.25">
      <c r="A105" s="214"/>
      <c r="B105" s="214"/>
      <c r="C105" s="214"/>
      <c r="D105" s="214"/>
      <c r="E105" s="214"/>
      <c r="F105" s="219"/>
      <c r="G105" s="214"/>
      <c r="H105" s="214"/>
    </row>
    <row r="106" spans="1:8" ht="14.25">
      <c r="A106" s="214"/>
      <c r="B106" s="214"/>
      <c r="C106" s="214"/>
      <c r="D106" s="214"/>
      <c r="E106" s="214"/>
      <c r="F106" s="219"/>
      <c r="G106" s="214"/>
      <c r="H106" s="214"/>
    </row>
  </sheetData>
  <sheetProtection password="EE17" sheet="1" objects="1" scenarios="1"/>
  <mergeCells count="4">
    <mergeCell ref="A1:H1"/>
    <mergeCell ref="A3:B3"/>
    <mergeCell ref="A4:B4"/>
    <mergeCell ref="F4:H4"/>
  </mergeCells>
  <printOptions/>
  <pageMargins left="0.5902777777777778" right="0.39375" top="0.8861111111111111" bottom="1.140972222222222" header="0.5118055555555555" footer="0.5118055555555555"/>
  <pageSetup horizontalDpi="300" verticalDpi="300" orientation="portrait" pageOrder="overThenDown" paperSize="9" scale="90"/>
  <headerFooter alignWithMargins="0">
    <oddFooter>&amp;L&amp;9Zpracováno programem &amp;"-,Běžné"BUILDpower,  © RTS, a.s.&amp;R&amp;"Arial1,Běžné"&amp;10Strana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90" zoomScaleNormal="90" zoomScalePageLayoutView="0" workbookViewId="0" topLeftCell="A1">
      <selection activeCell="G15" sqref="G15"/>
    </sheetView>
  </sheetViews>
  <sheetFormatPr defaultColWidth="10.5" defaultRowHeight="14.25"/>
  <cols>
    <col min="1" max="1" width="5.59765625" style="0" customWidth="1"/>
    <col min="2" max="2" width="9.09765625" style="0" customWidth="1"/>
    <col min="3" max="3" width="47.8984375" style="0" customWidth="1"/>
    <col min="4" max="6" width="9" style="0" customWidth="1"/>
    <col min="7" max="7" width="10.3984375" style="0" customWidth="1"/>
    <col min="8" max="253" width="9" style="0" customWidth="1"/>
  </cols>
  <sheetData>
    <row r="1" spans="1:7" ht="15.75">
      <c r="A1" s="296" t="s">
        <v>141</v>
      </c>
      <c r="B1" s="296"/>
      <c r="C1" s="296"/>
      <c r="D1" s="296"/>
      <c r="E1" s="296"/>
      <c r="F1" s="296"/>
      <c r="G1" s="296"/>
    </row>
    <row r="2" spans="1:7" ht="14.25">
      <c r="A2" s="220"/>
      <c r="B2" s="221"/>
      <c r="C2" s="222"/>
      <c r="D2" s="222"/>
      <c r="E2" s="223"/>
      <c r="F2" s="222"/>
      <c r="G2" s="222"/>
    </row>
    <row r="3" spans="1:7" ht="14.25">
      <c r="A3" s="297" t="s">
        <v>41</v>
      </c>
      <c r="B3" s="297"/>
      <c r="C3" s="224" t="s">
        <v>6</v>
      </c>
      <c r="D3" s="225"/>
      <c r="E3" s="226" t="s">
        <v>142</v>
      </c>
      <c r="F3" s="227"/>
      <c r="G3" s="228"/>
    </row>
    <row r="4" spans="1:7" ht="14.25">
      <c r="A4" s="298" t="s">
        <v>43</v>
      </c>
      <c r="B4" s="298"/>
      <c r="C4" s="229"/>
      <c r="D4" s="230"/>
      <c r="E4" s="299"/>
      <c r="F4" s="299"/>
      <c r="G4" s="299"/>
    </row>
    <row r="5" spans="1:7" ht="14.25">
      <c r="A5" s="231"/>
      <c r="B5" s="220"/>
      <c r="C5" s="220"/>
      <c r="D5" s="220"/>
      <c r="E5" s="232"/>
      <c r="F5" s="220"/>
      <c r="G5" s="220"/>
    </row>
    <row r="6" spans="1:7" ht="14.25">
      <c r="A6" s="233" t="s">
        <v>55</v>
      </c>
      <c r="B6" s="234" t="s">
        <v>143</v>
      </c>
      <c r="C6" s="234" t="s">
        <v>58</v>
      </c>
      <c r="D6" s="234" t="s">
        <v>59</v>
      </c>
      <c r="E6" s="234" t="s">
        <v>144</v>
      </c>
      <c r="F6" s="234" t="s">
        <v>61</v>
      </c>
      <c r="G6" s="235" t="s">
        <v>62</v>
      </c>
    </row>
    <row r="7" spans="1:7" ht="14.25">
      <c r="A7" s="236" t="s">
        <v>64</v>
      </c>
      <c r="B7" s="237" t="s">
        <v>145</v>
      </c>
      <c r="C7" s="238"/>
      <c r="D7" s="239"/>
      <c r="E7" s="240"/>
      <c r="F7" s="240"/>
      <c r="G7" s="241"/>
    </row>
    <row r="8" spans="1:7" ht="24" customHeight="1">
      <c r="A8" s="242">
        <v>1</v>
      </c>
      <c r="B8" s="243"/>
      <c r="C8" s="244" t="s">
        <v>146</v>
      </c>
      <c r="D8" s="245" t="s">
        <v>147</v>
      </c>
      <c r="E8" s="246">
        <v>1</v>
      </c>
      <c r="F8" s="306">
        <v>0</v>
      </c>
      <c r="G8" s="247">
        <f>E8*F8</f>
        <v>0</v>
      </c>
    </row>
    <row r="9" spans="1:7" ht="22.5" customHeight="1">
      <c r="A9" s="242">
        <v>2</v>
      </c>
      <c r="B9" s="243"/>
      <c r="C9" s="248" t="s">
        <v>148</v>
      </c>
      <c r="D9" s="249" t="s">
        <v>147</v>
      </c>
      <c r="E9" s="250">
        <v>1</v>
      </c>
      <c r="F9" s="307">
        <v>0</v>
      </c>
      <c r="G9" s="247">
        <f>E9*F9</f>
        <v>0</v>
      </c>
    </row>
    <row r="10" spans="1:7" ht="14.25">
      <c r="A10" s="251"/>
      <c r="B10" s="252" t="s">
        <v>51</v>
      </c>
      <c r="C10" s="253" t="str">
        <f>CONCATENATE(B7," ",C7)</f>
        <v>VRN </v>
      </c>
      <c r="D10" s="254"/>
      <c r="E10" s="255"/>
      <c r="F10" s="256"/>
      <c r="G10" s="257">
        <f>SUM(G8:G9)</f>
        <v>0</v>
      </c>
    </row>
    <row r="11" spans="1:7" ht="14.25">
      <c r="A11" s="236" t="s">
        <v>64</v>
      </c>
      <c r="B11" s="237" t="s">
        <v>149</v>
      </c>
      <c r="C11" s="238"/>
      <c r="D11" s="239"/>
      <c r="E11" s="240"/>
      <c r="F11" s="240"/>
      <c r="G11" s="241"/>
    </row>
    <row r="12" spans="1:7" ht="24.75" customHeight="1">
      <c r="A12" s="242">
        <v>1</v>
      </c>
      <c r="B12" s="243"/>
      <c r="C12" s="244" t="s">
        <v>150</v>
      </c>
      <c r="D12" s="245" t="s">
        <v>147</v>
      </c>
      <c r="E12" s="246">
        <v>1</v>
      </c>
      <c r="F12" s="306">
        <v>0</v>
      </c>
      <c r="G12" s="247">
        <f>E12*F12</f>
        <v>0</v>
      </c>
    </row>
    <row r="13" spans="1:7" ht="34.5" customHeight="1">
      <c r="A13" s="242">
        <v>2</v>
      </c>
      <c r="B13" s="243"/>
      <c r="C13" s="248" t="s">
        <v>151</v>
      </c>
      <c r="D13" s="249" t="s">
        <v>147</v>
      </c>
      <c r="E13" s="250">
        <v>1</v>
      </c>
      <c r="F13" s="307">
        <v>0</v>
      </c>
      <c r="G13" s="247">
        <f>E13*F13</f>
        <v>0</v>
      </c>
    </row>
    <row r="14" spans="1:7" ht="15.75" customHeight="1">
      <c r="A14" s="258">
        <v>4</v>
      </c>
      <c r="B14" s="259"/>
      <c r="C14" s="260" t="s">
        <v>152</v>
      </c>
      <c r="D14" s="261" t="s">
        <v>147</v>
      </c>
      <c r="E14" s="262">
        <v>1</v>
      </c>
      <c r="F14" s="308">
        <v>0</v>
      </c>
      <c r="G14" s="263">
        <f>E14*F14</f>
        <v>0</v>
      </c>
    </row>
    <row r="15" spans="1:7" ht="21" customHeight="1">
      <c r="A15" s="258">
        <v>5</v>
      </c>
      <c r="B15" s="259"/>
      <c r="C15" s="264" t="s">
        <v>153</v>
      </c>
      <c r="D15" s="261" t="s">
        <v>147</v>
      </c>
      <c r="E15" s="262">
        <v>1</v>
      </c>
      <c r="F15" s="308">
        <v>0</v>
      </c>
      <c r="G15" s="263">
        <f>E15*F15</f>
        <v>0</v>
      </c>
    </row>
    <row r="16" spans="1:7" ht="14.25">
      <c r="A16" s="251"/>
      <c r="B16" s="265" t="s">
        <v>51</v>
      </c>
      <c r="C16" s="253" t="str">
        <f>CONCATENATE(B11," ",C11)</f>
        <v>ORN </v>
      </c>
      <c r="D16" s="254"/>
      <c r="E16" s="255"/>
      <c r="F16" s="256"/>
      <c r="G16" s="257">
        <f>SUM(G12:G15)</f>
        <v>0</v>
      </c>
    </row>
    <row r="17" spans="1:7" ht="14.25">
      <c r="A17" s="266"/>
      <c r="B17" s="267"/>
      <c r="C17" s="268"/>
      <c r="D17" s="269"/>
      <c r="E17" s="270"/>
      <c r="F17" s="270"/>
      <c r="G17" s="271"/>
    </row>
    <row r="18" spans="1:7" ht="14.25">
      <c r="A18" s="272"/>
      <c r="B18" s="273" t="s">
        <v>51</v>
      </c>
      <c r="C18" s="274" t="s">
        <v>154</v>
      </c>
      <c r="D18" s="275"/>
      <c r="E18" s="276"/>
      <c r="F18" s="276"/>
      <c r="G18" s="277">
        <f>G10+G16</f>
        <v>0</v>
      </c>
    </row>
  </sheetData>
  <sheetProtection password="EE17" sheet="1" objects="1" scenarios="1"/>
  <mergeCells count="4">
    <mergeCell ref="A1:G1"/>
    <mergeCell ref="A3:B3"/>
    <mergeCell ref="A4:B4"/>
    <mergeCell ref="E4:G4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Janeček Michal</cp:lastModifiedBy>
  <dcterms:modified xsi:type="dcterms:W3CDTF">2024-02-13T14:56:11Z</dcterms:modified>
  <cp:category/>
  <cp:version/>
  <cp:contentType/>
  <cp:contentStatus/>
</cp:coreProperties>
</file>