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96-2022 - Peřvald, Most 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'96-2022 - Peřvald, Most e...'!$C$116:$K$178</definedName>
    <definedName name="_xlnm.Print_Area" localSheetId="1">'96-2022 - Peřvald, Most e...'!$C$4:$J$76,'96-2022 - Peřvald, Most e...'!$C$106:$K$178</definedName>
    <definedName name="_xlnm.Print_Titles" localSheetId="1">'96-2022 - Peřvald, Most e...'!$116:$116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J114"/>
  <c r="J113"/>
  <c r="F111"/>
  <c r="E109"/>
  <c r="J90"/>
  <c r="J89"/>
  <c r="F87"/>
  <c r="E85"/>
  <c r="J16"/>
  <c r="E16"/>
  <c r="F114"/>
  <c r="J15"/>
  <c r="J13"/>
  <c r="E13"/>
  <c r="F89"/>
  <c r="J12"/>
  <c r="J10"/>
  <c r="J111"/>
  <c i="1" r="L90"/>
  <c r="AM90"/>
  <c r="AM89"/>
  <c r="L89"/>
  <c r="AM87"/>
  <c r="L87"/>
  <c r="L85"/>
  <c r="L84"/>
  <c i="2" r="J177"/>
  <c r="BK171"/>
  <c r="BK167"/>
  <c r="J164"/>
  <c r="J160"/>
  <c r="J155"/>
  <c r="J147"/>
  <c r="BK143"/>
  <c r="J137"/>
  <c r="J122"/>
  <c r="J176"/>
  <c r="J171"/>
  <c r="J167"/>
  <c r="BK164"/>
  <c r="BK162"/>
  <c r="J159"/>
  <c r="J156"/>
  <c r="J149"/>
  <c r="J135"/>
  <c r="BK128"/>
  <c r="BK122"/>
  <c r="BK158"/>
  <c r="BK150"/>
  <c r="BK137"/>
  <c r="J128"/>
  <c r="BK149"/>
  <c r="BK141"/>
  <c r="BK130"/>
  <c r="BK120"/>
  <c r="J178"/>
  <c r="BK175"/>
  <c r="BK173"/>
  <c r="J168"/>
  <c r="BK165"/>
  <c r="J162"/>
  <c r="BK156"/>
  <c r="J152"/>
  <c r="J144"/>
  <c r="J141"/>
  <c r="J133"/>
  <c r="BK177"/>
  <c r="J174"/>
  <c r="BK169"/>
  <c r="J166"/>
  <c r="BK163"/>
  <c r="J161"/>
  <c r="J158"/>
  <c r="J154"/>
  <c r="BK147"/>
  <c r="BK139"/>
  <c r="J130"/>
  <c r="BK126"/>
  <c r="BK161"/>
  <c r="BK155"/>
  <c r="J148"/>
  <c r="J143"/>
  <c i="1" r="AS94"/>
  <c i="2" r="J150"/>
  <c r="BK148"/>
  <c r="J139"/>
  <c r="J127"/>
  <c r="BK176"/>
  <c r="BK174"/>
  <c r="J169"/>
  <c r="BK166"/>
  <c r="J163"/>
  <c r="BK157"/>
  <c r="BK154"/>
  <c r="J145"/>
  <c r="J142"/>
  <c r="BK135"/>
  <c r="BK178"/>
  <c r="J175"/>
  <c r="J173"/>
  <c r="BK168"/>
  <c r="J165"/>
  <c r="BK160"/>
  <c r="J157"/>
  <c r="J151"/>
  <c r="BK142"/>
  <c r="BK133"/>
  <c r="BK127"/>
  <c r="J120"/>
  <c r="BK159"/>
  <c r="BK151"/>
  <c r="BK144"/>
  <c r="J132"/>
  <c r="BK152"/>
  <c r="BK145"/>
  <c r="BK132"/>
  <c r="J126"/>
  <c l="1" r="BK119"/>
  <c r="BK118"/>
  <c r="J118"/>
  <c r="J95"/>
  <c r="T119"/>
  <c r="P119"/>
  <c r="P118"/>
  <c r="P117"/>
  <c i="1" r="AU95"/>
  <c i="2" r="BK146"/>
  <c r="J146"/>
  <c r="J97"/>
  <c r="R146"/>
  <c r="BK172"/>
  <c r="J172"/>
  <c r="J99"/>
  <c r="R172"/>
  <c r="R119"/>
  <c r="R118"/>
  <c r="R117"/>
  <c r="P146"/>
  <c r="T146"/>
  <c r="P172"/>
  <c r="T172"/>
  <c r="BK170"/>
  <c r="J170"/>
  <c r="J98"/>
  <c r="J87"/>
  <c r="F90"/>
  <c r="F113"/>
  <c r="BE120"/>
  <c r="BE122"/>
  <c r="BE127"/>
  <c r="BE133"/>
  <c r="BE135"/>
  <c r="BE141"/>
  <c r="BE142"/>
  <c r="BE132"/>
  <c r="BE145"/>
  <c r="BE148"/>
  <c r="BE152"/>
  <c r="BE154"/>
  <c r="BE158"/>
  <c r="BE160"/>
  <c r="BE126"/>
  <c r="BE137"/>
  <c r="BE139"/>
  <c r="BE143"/>
  <c r="BE144"/>
  <c r="BE161"/>
  <c r="BE162"/>
  <c r="BE163"/>
  <c r="BE166"/>
  <c r="BE167"/>
  <c r="BE168"/>
  <c r="BE171"/>
  <c r="BE173"/>
  <c r="BE175"/>
  <c r="BE177"/>
  <c r="BE128"/>
  <c r="BE130"/>
  <c r="BE147"/>
  <c r="BE149"/>
  <c r="BE150"/>
  <c r="BE151"/>
  <c r="BE155"/>
  <c r="BE156"/>
  <c r="BE157"/>
  <c r="BE159"/>
  <c r="BE164"/>
  <c r="BE165"/>
  <c r="BE169"/>
  <c r="BE174"/>
  <c r="BE176"/>
  <c r="BE178"/>
  <c r="F32"/>
  <c i="1" r="BA95"/>
  <c r="BA94"/>
  <c r="W30"/>
  <c i="2" r="J32"/>
  <c i="1" r="AW95"/>
  <c i="2" r="F33"/>
  <c i="1" r="BB95"/>
  <c r="BB94"/>
  <c r="W31"/>
  <c r="AU94"/>
  <c i="2" r="F34"/>
  <c i="1" r="BC95"/>
  <c r="BC94"/>
  <c r="W32"/>
  <c i="2" r="F35"/>
  <c i="1" r="BD95"/>
  <c r="BD94"/>
  <c r="W33"/>
  <c i="2" l="1" r="T118"/>
  <c r="T117"/>
  <c r="J119"/>
  <c r="J96"/>
  <c r="BK117"/>
  <c r="J117"/>
  <c r="J94"/>
  <c r="F31"/>
  <c i="1" r="AZ95"/>
  <c r="AZ94"/>
  <c r="W29"/>
  <c r="AY94"/>
  <c r="AW94"/>
  <c r="AK30"/>
  <c r="AX94"/>
  <c i="2" r="J31"/>
  <c i="1" r="AV95"/>
  <c r="AT95"/>
  <c i="2" l="1" r="J28"/>
  <c i="1" r="AG95"/>
  <c r="AG94"/>
  <c r="AK26"/>
  <c r="AV94"/>
  <c r="AK29"/>
  <c r="AK35"/>
  <c i="2" l="1" r="J37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<sst xmlns="http://schemas.openxmlformats.org/spreadsheetml/2006/main">
  <si>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</si>
  <si>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</si>
  <si>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</si>
  <si>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</si>
  <si>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</si>
  <si>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{3c640de6-0485-4a83-9f18-a3f5409d291c}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</si>
  <si>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</si>
  <si>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</si>
  <si>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</si>
  <si>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</si>
  <si>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</si>
  <si>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</si>
  <si>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</si>
  <si>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</si>
  <si>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96/2022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</si>
  <si>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</si>
  <si>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</si>
  <si>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Peřvald, Most ev. č. M2 přes Holotovecký potok na ul. V Zimném dole v Petřvaldu, Úprava vodovodu</t>
  </si>
  <si>
    <t>KSO:</t>
  </si>
  <si>
    <t>CC-CZ:</t>
  </si>
  <si>
    <t>Místo:</t>
  </si>
  <si>
    <t>Petřvald</t>
  </si>
  <si>
    <t>Datum:</t>
  </si>
  <si>
    <t>10. 5. 2022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</si>
  <si>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</si>
  <si>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</si>
  <si>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</si>
  <si>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</si>
  <si>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</si>
  <si>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</si>
  <si>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</si>
  <si>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Rechtik - PROJEKT</t>
  </si>
  <si>
    <t>True</t>
  </si>
  <si>
    <t>Zpracovatel:</t>
  </si>
  <si>
    <t>Ing. Jiří Augustin</t>
  </si>
  <si>
    <t>Poznámka:</t>
  </si>
  <si>
    <t>Platnost rozpočtu je 6 měsíců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</si>
  <si>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</si>
  <si>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</si>
  <si>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</si>
  <si>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</si>
  <si>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</si>
  <si>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</si>
  <si>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</si>
  <si>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</si>
  <si>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</si>
  <si>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</si>
  <si>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</si>
  <si>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</si>
  <si>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</si>
  <si>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</si>
  <si>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</si>
  <si>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</si>
  <si>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</si>
  <si>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</si>
  <si>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</si>
  <si>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</si>
  <si>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</si>
  <si>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</si>
  <si>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</si>
  <si>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</si>
  <si>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</si>
  <si>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</si>
  <si>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</si>
  <si>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</si>
  <si>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</si>
  <si>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</si>
  <si>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</si>
  <si>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</si>
  <si>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</si>
  <si>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</si>
  <si>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</si>
  <si>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</si>
  <si>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</si>
  <si>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</si>
  <si>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</si>
  <si>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</si>
  <si>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</si>
  <si>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</si>
  <si>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</si>
  <si>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</si>
  <si>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</si>
  <si>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</si>
  <si>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</si>
  <si>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</si>
  <si>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</si>
  <si>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</si>
  <si>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</si>
  <si>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</si>
  <si>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</si>
  <si>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</si>
  <si>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</si>
  <si>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</si>
  <si>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</si>
  <si>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</si>
  <si>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</si>
  <si>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</si>
  <si>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</si>
  <si>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</si>
  <si>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</si>
  <si>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</si>
  <si>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</si>
  <si>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</si>
  <si>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</si>
  <si>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</si>
  <si>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</si>
  <si>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</si>
  <si>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</si>
  <si>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</si>
  <si>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</si>
  <si>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</si>
  <si>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</si>
  <si>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</si>
  <si>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</si>
  <si>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</si>
  <si>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strojně při souvislé ploše do 100 m2, tl. vrstvy do 200 mm</t>
  </si>
  <si>
    <t>m2</t>
  </si>
  <si>
    <t>CS ÚRS 2022 01</t>
  </si>
  <si>
    <t>4</t>
  </si>
  <si>
    <t>-358608015</t>
  </si>
  <si>
    <t>VV</t>
  </si>
  <si>
    <t>6*1,5 "břehy"</t>
  </si>
  <si>
    <t>132254201</t>
  </si>
  <si>
    <t>Hloubení zapažených rýh šířky přes 800 do 2 000 mm strojně s urovnáním dna do předepsaného profilu a spádu v hornině třídy těžitelnosti I skupiny 3 do 20 m3</t>
  </si>
  <si>
    <t>m3</t>
  </si>
  <si>
    <t>-1278332176</t>
  </si>
  <si>
    <t>(1,45+1,64+2,77+1,83+1,23+1,27+1,66+2,07+2,26+1,1)/10*0,8*14 "rýha"</t>
  </si>
  <si>
    <t>2*1*1,2*1,5 "napojení"</t>
  </si>
  <si>
    <t>Součet</t>
  </si>
  <si>
    <t>3</t>
  </si>
  <si>
    <t>151101101</t>
  </si>
  <si>
    <t>Zřízení pažení a rozepření stěn rýh pro podzemní vedení příložné pro jakoukoliv mezerovitost, hloubky do 2 m</t>
  </si>
  <si>
    <t>-391998140</t>
  </si>
  <si>
    <t>151101111</t>
  </si>
  <si>
    <t>Odstranění pažení a rozepření stěn rýh pro podzemní vedení s uložením materiálu na vzdálenost do 3 m od kraje výkopu příložné, hloubky do 2 m</t>
  </si>
  <si>
    <t>1195023105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</si>
  <si>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</si>
  <si>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</si>
  <si>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</si>
  <si>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-858400719</t>
  </si>
  <si>
    <t>5*0,8*(1,8+1,2+1,2+1,7)/4 "výkopek ze dna - nahrazení"</t>
  </si>
  <si>
    <t>6</t>
  </si>
  <si>
    <t>171201221</t>
  </si>
  <si>
    <t>Poplatek za uložení stavebního odpadu na skládce (skládkovné) zeminy a kamení zatříděného do Katalogu odpadů pod kódem 17 05 04</t>
  </si>
  <si>
    <t>t</t>
  </si>
  <si>
    <t>450489701</t>
  </si>
  <si>
    <t>5,9*2,1 "výkopek ze dna - nahrazení"</t>
  </si>
  <si>
    <t>7</t>
  </si>
  <si>
    <t>171251201</t>
  </si>
  <si>
    <t>Uložení sypaniny na skládky nebo meziskládky bez hutnění s upravením uložené sypaniny do předepsaného tvaru</t>
  </si>
  <si>
    <t>405569182</t>
  </si>
  <si>
    <t>8</t>
  </si>
  <si>
    <t>174101101</t>
  </si>
  <si>
    <t>Zásyp sypaninou z jakékoliv horniny strojně s uložením výkopku ve vrstvách se zhutněním jam, šachet, rýh nebo kolem objektů v těchto vykopávkách</t>
  </si>
  <si>
    <t>652089355</t>
  </si>
  <si>
    <t>22,954-1,6</t>
  </si>
  <si>
    <t>9</t>
  </si>
  <si>
    <t>M</t>
  </si>
  <si>
    <t>58344197</t>
  </si>
  <si>
    <t>štěrkodrť frakce 0/63</t>
  </si>
  <si>
    <t>-1892599787</t>
  </si>
  <si>
    <t>5*0,8*(1,8+1,2+1,2+1,7)/4*1,8</t>
  </si>
  <si>
    <t>10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</si>
  <si>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</si>
  <si>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</si>
  <si>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-1951099442</t>
  </si>
  <si>
    <t>5*0,8*0,4</t>
  </si>
  <si>
    <t>11</t>
  </si>
  <si>
    <t>58337302</t>
  </si>
  <si>
    <t>štěrkopísek frakce 0/16</t>
  </si>
  <si>
    <t>1613067946</t>
  </si>
  <si>
    <t>1,6*1,9</t>
  </si>
  <si>
    <t>12</t>
  </si>
  <si>
    <t>115101202</t>
  </si>
  <si>
    <t>Čerpání vody na dopravní výšku do 10 m s uvažovaným průměrným přítokem přes 500 do 1 000 l/min</t>
  </si>
  <si>
    <t>hod</t>
  </si>
  <si>
    <t>1703189634</t>
  </si>
  <si>
    <t>13</t>
  </si>
  <si>
    <t>115001104</t>
  </si>
  <si>
    <t>Převedení vody potrubím průměru DN přes 250 do 300</t>
  </si>
  <si>
    <t>m</t>
  </si>
  <si>
    <t>-1714141626</t>
  </si>
  <si>
    <t>14</t>
  </si>
  <si>
    <t>OSM.225020</t>
  </si>
  <si>
    <t>KGEM trouba DN315x7,7/2000 SN4 EN 13476-2</t>
  </si>
  <si>
    <t>kus</t>
  </si>
  <si>
    <t>-1052913285</t>
  </si>
  <si>
    <t>181311103</t>
  </si>
  <si>
    <t>Rozprostření a urovnání ornice v rovině nebo ve svahu sklonu do 1:5 ručně při souvislé ploše, tl. vrstvy do 200 mm</t>
  </si>
  <si>
    <t>-1436809744</t>
  </si>
  <si>
    <t>16</t>
  </si>
  <si>
    <t>182111121</t>
  </si>
  <si>
    <t>Svahování trvalých svahů do projektovaných profilů ručně s potřebným přemístěním výkopku při svahování v zářezech v hornině třídy těžitelnosti I skupiny 1 až 2</t>
  </si>
  <si>
    <t>-109948658</t>
  </si>
  <si>
    <t>Trubní vedení</t>
  </si>
  <si>
    <t>17</t>
  </si>
  <si>
    <t>857262122</t>
  </si>
  <si>
    <t>Montáž litinových tvarovek na potrubí litinovém tlakovém jednoosých na potrubí z trub přírubových v otevřeném výkopu, kanálu nebo v šachtě DN 100</t>
  </si>
  <si>
    <t>-351622516</t>
  </si>
  <si>
    <t>18</t>
  </si>
  <si>
    <t>22197</t>
  </si>
  <si>
    <t xml:space="preserve">Waga spojka hrdlo-hrdlo DN 100/16  pro 104 - 132  /Titan-Metalplast 709-305-616  EPDM/</t>
  </si>
  <si>
    <t>ks</t>
  </si>
  <si>
    <t>1388513773</t>
  </si>
  <si>
    <t>19</t>
  </si>
  <si>
    <t>10042</t>
  </si>
  <si>
    <t>nákružek lemový 110mm SDR11/PN16 /Wavin FF 485528 GF 753-800-014/</t>
  </si>
  <si>
    <t>1163948785</t>
  </si>
  <si>
    <t>20</t>
  </si>
  <si>
    <t>10050</t>
  </si>
  <si>
    <t xml:space="preserve">příruba točivá PP-Ocel  d 110/DN100 PN10- 16 /Wavin FF 700214 GF 727-700- 314/polypropylén s ocelovou výztuhou</t>
  </si>
  <si>
    <t>-1766611584</t>
  </si>
  <si>
    <t>871251141</t>
  </si>
  <si>
    <t>Montáž vodovodního potrubí z plastů v otevřeném výkopu z polyetylenu PE 100 svařovaných na tupo SDR 11/PN16 D 110 x 10,0 mm</t>
  </si>
  <si>
    <t>1385952788</t>
  </si>
  <si>
    <t>22</t>
  </si>
  <si>
    <t>871251211</t>
  </si>
  <si>
    <t>Montáž vodovodního potrubí z plastů v otevřeném výkopu z polyetylenu PE 100 svařovaných elektrotvarovkou SDR 11/PN16 D 110 x 10,0 mm</t>
  </si>
  <si>
    <t>107247446</t>
  </si>
  <si>
    <t>13,7-8,5</t>
  </si>
  <si>
    <t>23</t>
  </si>
  <si>
    <t>2500</t>
  </si>
  <si>
    <t xml:space="preserve">PE roura 110x10,0 tyč 6m, PN16/SDR11/PE100RC  s vnější ochrannou vrstvou /Gascontrol RC-Twintec/</t>
  </si>
  <si>
    <t>-645104939</t>
  </si>
  <si>
    <t>24</t>
  </si>
  <si>
    <t>9964</t>
  </si>
  <si>
    <t>elektrospojka 110mm PN16/SDR11-17 /Wavin FF 485730, GF 753-911-614/</t>
  </si>
  <si>
    <t>-479012405</t>
  </si>
  <si>
    <t>25</t>
  </si>
  <si>
    <t>871351152</t>
  </si>
  <si>
    <t>Montáž vodovodního potrubí z plastů v otevřeném výkopu z polyetylenu PE 100 svařovaných na tupo SDR 17/PN10 D 225 x 13,4 mm</t>
  </si>
  <si>
    <t>-778364215</t>
  </si>
  <si>
    <t>26</t>
  </si>
  <si>
    <t>12593</t>
  </si>
  <si>
    <t>PE roura 225x20,5mm, tyč 6m, PN16/SDR11/PE100 bez vnější ochr.vrstvy, černá s modrým pruhem</t>
  </si>
  <si>
    <t>1481439194</t>
  </si>
  <si>
    <t>27</t>
  </si>
  <si>
    <t>877251110</t>
  </si>
  <si>
    <t>Montáž tvarovek na vodovodním plastovém potrubí z polyetylenu PE 100 elektrotvarovek SDR 11/PN16 kolen 45° d 110</t>
  </si>
  <si>
    <t>1669716387</t>
  </si>
  <si>
    <t>28</t>
  </si>
  <si>
    <t>8554</t>
  </si>
  <si>
    <t>elektrokoleno 45 st. 110mm PN16/SDR11 /Wavin 485621,GF 753-151-814/</t>
  </si>
  <si>
    <t>1578838743</t>
  </si>
  <si>
    <t>29</t>
  </si>
  <si>
    <t>22789</t>
  </si>
  <si>
    <t xml:space="preserve">elektrokoleno 30 st.  110mm  PN16/SDR11 /Glynwed-Nicoll/</t>
  </si>
  <si>
    <t>245684118</t>
  </si>
  <si>
    <t>30</t>
  </si>
  <si>
    <t>892271111</t>
  </si>
  <si>
    <t>Tlakové zkoušky vodou na potrubí DN 100 nebo 125</t>
  </si>
  <si>
    <t>-1680313606</t>
  </si>
  <si>
    <t>31</t>
  </si>
  <si>
    <t>892353122</t>
  </si>
  <si>
    <t>Proplach a dezinfekce vodovodního potrubí DN 150 nebo 200</t>
  </si>
  <si>
    <t>1887878907</t>
  </si>
  <si>
    <t>32</t>
  </si>
  <si>
    <t>892372111</t>
  </si>
  <si>
    <t>Tlakové zkoušky vodou zabezpečení konců potrubí při tlakových zkouškách DN do 300</t>
  </si>
  <si>
    <t>379755007</t>
  </si>
  <si>
    <t>33</t>
  </si>
  <si>
    <t>899713111</t>
  </si>
  <si>
    <t>Orientační tabulky na vodovodních a kanalizačních řadech na sloupku ocelovém nebo betonovém</t>
  </si>
  <si>
    <t>705603003</t>
  </si>
  <si>
    <t>34</t>
  </si>
  <si>
    <t>4622</t>
  </si>
  <si>
    <t>sloupek orientační Pe/ocel 1 tabulka, délka 2 m,průměr 50mm, modrobílý</t>
  </si>
  <si>
    <t>-683310399</t>
  </si>
  <si>
    <t>35</t>
  </si>
  <si>
    <t>899721111</t>
  </si>
  <si>
    <t>Signalizační vodič na potrubí DN do 150 mm</t>
  </si>
  <si>
    <t>1508697175</t>
  </si>
  <si>
    <t>36</t>
  </si>
  <si>
    <t>899722111</t>
  </si>
  <si>
    <t>Krytí potrubí z plastů výstražnou fólií z PVC šířky 20 cm</t>
  </si>
  <si>
    <t>429223096</t>
  </si>
  <si>
    <t>37</t>
  </si>
  <si>
    <t>899911121</t>
  </si>
  <si>
    <t xml:space="preserve">Kluzné objímky (pojízdná sedla)  pro zasunutí potrubí do chráničky výšky 41 mm vnějšího průměru potrubí do 183 mm</t>
  </si>
  <si>
    <t>1256607412</t>
  </si>
  <si>
    <t>38</t>
  </si>
  <si>
    <t>899913142</t>
  </si>
  <si>
    <t xml:space="preserve">Koncové uzavírací manžety chrániček  DN potrubí x DN chráničky DN 100 x 200</t>
  </si>
  <si>
    <t>1106953274</t>
  </si>
  <si>
    <t>998</t>
  </si>
  <si>
    <t>Přesun hmot</t>
  </si>
  <si>
    <t>39</t>
  </si>
  <si>
    <t>998276101</t>
  </si>
  <si>
    <t>Přesun hmot pro trubní vedení hloubené z trub z plastických hmot nebo sklolaminátových pro vodovody nebo kanalizace v otevřeném výkopu dopravní vzdálenost do 15 m</t>
  </si>
  <si>
    <t>-698054504</t>
  </si>
  <si>
    <t>VRN</t>
  </si>
  <si>
    <t>Vedlejší rozpočtové náklady</t>
  </si>
  <si>
    <t>40</t>
  </si>
  <si>
    <t>00002</t>
  </si>
  <si>
    <t>Kontrola signalizačního vodiče</t>
  </si>
  <si>
    <t>kpl</t>
  </si>
  <si>
    <t>-1064028882</t>
  </si>
  <si>
    <t>41</t>
  </si>
  <si>
    <t>012303000</t>
  </si>
  <si>
    <t>Geodetické práce po výstavbě</t>
  </si>
  <si>
    <t>-73947377</t>
  </si>
  <si>
    <t>42</t>
  </si>
  <si>
    <t>034002000</t>
  </si>
  <si>
    <t>Zabezpečení staveniště</t>
  </si>
  <si>
    <t>1024</t>
  </si>
  <si>
    <t>-228130339</t>
  </si>
  <si>
    <t>43</t>
  </si>
  <si>
    <t>460010025</t>
  </si>
  <si>
    <t>Vytyčení trasy inženýrských sítí v zastavěném prostoru</t>
  </si>
  <si>
    <t>km</t>
  </si>
  <si>
    <t>512</t>
  </si>
  <si>
    <t>663550322</t>
  </si>
  <si>
    <t>44</t>
  </si>
  <si>
    <t>ZBR</t>
  </si>
  <si>
    <t>Krácený rozbor pitné vody</t>
  </si>
  <si>
    <t>-1333641979</t>
  </si>
  <si>
    <t>45</t>
  </si>
  <si>
    <t>SMVAK</t>
  </si>
  <si>
    <t>Manipulace na síti a náhradní zásobování vodou</t>
  </si>
  <si>
    <t>-834792474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</si>
</sst>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36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51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52</v>
      </c>
      <c r="AI60" s="41"/>
      <c r="AJ60" s="41"/>
      <c r="AK60" s="41"/>
      <c r="AL60" s="41"/>
      <c r="AM60" s="63" t="s">
        <v>53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55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52</v>
      </c>
      <c r="AI75" s="41"/>
      <c r="AJ75" s="41"/>
      <c r="AK75" s="41"/>
      <c r="AL75" s="41"/>
      <c r="AM75" s="63" t="s">
        <v>53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56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96/2022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Peřvald, Most ev. č. M2 přes Holotovecký potok na ul. V Zimném dole v Petřvaldu, Úprava vodovodu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Petřvald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10. 5. 2022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Rechtik - PROJEKT</v>
      </c>
      <c r="AN89" s="70"/>
      <c r="AO89" s="70"/>
      <c r="AP89" s="70"/>
      <c r="AQ89" s="39"/>
      <c r="AR89" s="43"/>
      <c r="AS89" s="80" t="s">
        <v>57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Ing. Jiří Augustin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58</v>
      </c>
      <c r="D92" s="93"/>
      <c r="E92" s="93"/>
      <c r="F92" s="93"/>
      <c r="G92" s="93"/>
      <c r="H92" s="94"/>
      <c r="I92" s="95" t="s">
        <v>59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60</v>
      </c>
      <c r="AH92" s="93"/>
      <c r="AI92" s="93"/>
      <c r="AJ92" s="93"/>
      <c r="AK92" s="93"/>
      <c r="AL92" s="93"/>
      <c r="AM92" s="93"/>
      <c r="AN92" s="95" t="s">
        <v>61</v>
      </c>
      <c r="AO92" s="93"/>
      <c r="AP92" s="97"/>
      <c r="AQ92" s="98" t="s">
        <v>62</v>
      </c>
      <c r="AR92" s="43"/>
      <c r="AS92" s="99" t="s">
        <v>63</v>
      </c>
      <c r="AT92" s="100" t="s">
        <v>64</v>
      </c>
      <c r="AU92" s="100" t="s">
        <v>65</v>
      </c>
      <c r="AV92" s="100" t="s">
        <v>66</v>
      </c>
      <c r="AW92" s="100" t="s">
        <v>67</v>
      </c>
      <c r="AX92" s="100" t="s">
        <v>68</v>
      </c>
      <c r="AY92" s="100" t="s">
        <v>69</v>
      </c>
      <c r="AZ92" s="100" t="s">
        <v>70</v>
      </c>
      <c r="BA92" s="100" t="s">
        <v>71</v>
      </c>
      <c r="BB92" s="100" t="s">
        <v>72</v>
      </c>
      <c r="BC92" s="100" t="s">
        <v>73</v>
      </c>
      <c r="BD92" s="101" t="s">
        <v>74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75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76</v>
      </c>
      <c r="BT94" s="116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37.5" customHeight="1">
      <c r="A95" s="117" t="s">
        <v>80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'96-2022 - Peřvald, Most e...'!J28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81</v>
      </c>
      <c r="AR95" s="124"/>
      <c r="AS95" s="125">
        <v>0</v>
      </c>
      <c r="AT95" s="126">
        <f>ROUND(SUM(AV95:AW95),2)</f>
        <v>0</v>
      </c>
      <c r="AU95" s="127">
        <f>'96-2022 - Peřvald, Most e...'!P117</f>
        <v>0</v>
      </c>
      <c r="AV95" s="126">
        <f>'96-2022 - Peřvald, Most e...'!J31</f>
        <v>0</v>
      </c>
      <c r="AW95" s="126">
        <f>'96-2022 - Peřvald, Most e...'!J32</f>
        <v>0</v>
      </c>
      <c r="AX95" s="126">
        <f>'96-2022 - Peřvald, Most e...'!J33</f>
        <v>0</v>
      </c>
      <c r="AY95" s="126">
        <f>'96-2022 - Peřvald, Most e...'!J34</f>
        <v>0</v>
      </c>
      <c r="AZ95" s="126">
        <f>'96-2022 - Peřvald, Most e...'!F31</f>
        <v>0</v>
      </c>
      <c r="BA95" s="126">
        <f>'96-2022 - Peřvald, Most e...'!F32</f>
        <v>0</v>
      </c>
      <c r="BB95" s="126">
        <f>'96-2022 - Peřvald, Most e...'!F33</f>
        <v>0</v>
      </c>
      <c r="BC95" s="126">
        <f>'96-2022 - Peřvald, Most e...'!F34</f>
        <v>0</v>
      </c>
      <c r="BD95" s="128">
        <f>'96-2022 - Peřvald, Most e...'!F35</f>
        <v>0</v>
      </c>
      <c r="BE95" s="7"/>
      <c r="BT95" s="129" t="s">
        <v>82</v>
      </c>
      <c r="BU95" s="129" t="s">
        <v>83</v>
      </c>
      <c r="BV95" s="129" t="s">
        <v>78</v>
      </c>
      <c r="BW95" s="129" t="s">
        <v>5</v>
      </c>
      <c r="BX95" s="129" t="s">
        <v>79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+sQIVWl99WxtmMwGWLGV4o9KvaMjGLAgFuPUrPZgeEg9NnyyDtr0rvkXu0FFkO8vgwgRT3uy5YgporKglzlDZA==" hashValue="xQ8WsVGyoLLjd3Q3RGQfxgnDdK81XIFSP7k8EBOYF10+C/01zLVYFtfSn4Tajw1gMoMDcTF/VZS9ESBwGq0WB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96-2022 - Peřvald, Most 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84</v>
      </c>
    </row>
    <row r="4" s="1" customFormat="1" ht="24.96" customHeight="1">
      <c r="B4" s="19"/>
      <c r="D4" s="132" t="s">
        <v>85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30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10. 5. 2022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tr">
        <f>IF('Rekapitulace stavby'!E11="","",'Rekapitulace stavby'!E11)</f>
        <v xml:space="preserve"> </v>
      </c>
      <c r="F13" s="37"/>
      <c r="G13" s="37"/>
      <c r="H13" s="37"/>
      <c r="I13" s="134" t="s">
        <v>27</v>
      </c>
      <c r="J13" s="136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">
        <v>31</v>
      </c>
      <c r="F19" s="37"/>
      <c r="G19" s="37"/>
      <c r="H19" s="37"/>
      <c r="I19" s="134" t="s">
        <v>27</v>
      </c>
      <c r="J19" s="136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33</v>
      </c>
      <c r="E21" s="37"/>
      <c r="F21" s="37"/>
      <c r="G21" s="37"/>
      <c r="H21" s="37"/>
      <c r="I21" s="134" t="s">
        <v>25</v>
      </c>
      <c r="J21" s="136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">
        <v>34</v>
      </c>
      <c r="F22" s="37"/>
      <c r="G22" s="37"/>
      <c r="H22" s="37"/>
      <c r="I22" s="134" t="s">
        <v>27</v>
      </c>
      <c r="J22" s="136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35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36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37</v>
      </c>
      <c r="E28" s="37"/>
      <c r="F28" s="37"/>
      <c r="G28" s="37"/>
      <c r="H28" s="37"/>
      <c r="I28" s="37"/>
      <c r="J28" s="144">
        <f>ROUND(J117,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39</v>
      </c>
      <c r="G30" s="37"/>
      <c r="H30" s="37"/>
      <c r="I30" s="145" t="s">
        <v>38</v>
      </c>
      <c r="J30" s="145" t="s">
        <v>40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41</v>
      </c>
      <c r="E31" s="134" t="s">
        <v>42</v>
      </c>
      <c r="F31" s="147">
        <f>ROUND((SUM(BE117:BE178)),  2)</f>
        <v>0</v>
      </c>
      <c r="G31" s="37"/>
      <c r="H31" s="37"/>
      <c r="I31" s="148">
        <v>0.20999999999999999</v>
      </c>
      <c r="J31" s="147">
        <f>ROUND(((SUM(BE117:BE178))*I31),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43</v>
      </c>
      <c r="F32" s="147">
        <f>ROUND((SUM(BF117:BF178)),  2)</f>
        <v>0</v>
      </c>
      <c r="G32" s="37"/>
      <c r="H32" s="37"/>
      <c r="I32" s="148">
        <v>0.14999999999999999</v>
      </c>
      <c r="J32" s="147">
        <f>ROUND(((SUM(BF117:BF178))*I32),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44</v>
      </c>
      <c r="F33" s="147">
        <f>ROUND((SUM(BG117:BG178)),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45</v>
      </c>
      <c r="F34" s="147">
        <f>ROUND((SUM(BH117:BH178)),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46</v>
      </c>
      <c r="F35" s="147">
        <f>ROUND((SUM(BI117:BI178)),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47</v>
      </c>
      <c r="E37" s="151"/>
      <c r="F37" s="151"/>
      <c r="G37" s="152" t="s">
        <v>48</v>
      </c>
      <c r="H37" s="153" t="s">
        <v>49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50</v>
      </c>
      <c r="E50" s="157"/>
      <c r="F50" s="157"/>
      <c r="G50" s="156" t="s">
        <v>51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52</v>
      </c>
      <c r="E61" s="159"/>
      <c r="F61" s="160" t="s">
        <v>53</v>
      </c>
      <c r="G61" s="158" t="s">
        <v>52</v>
      </c>
      <c r="H61" s="159"/>
      <c r="I61" s="159"/>
      <c r="J61" s="161" t="s">
        <v>53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54</v>
      </c>
      <c r="E65" s="162"/>
      <c r="F65" s="162"/>
      <c r="G65" s="156" t="s">
        <v>55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52</v>
      </c>
      <c r="E76" s="159"/>
      <c r="F76" s="160" t="s">
        <v>53</v>
      </c>
      <c r="G76" s="158" t="s">
        <v>52</v>
      </c>
      <c r="H76" s="159"/>
      <c r="I76" s="159"/>
      <c r="J76" s="161" t="s">
        <v>53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86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30" customHeight="1">
      <c r="A85" s="37"/>
      <c r="B85" s="38"/>
      <c r="C85" s="39"/>
      <c r="D85" s="39"/>
      <c r="E85" s="75" t="str">
        <f>E7</f>
        <v>Peřvald, Most ev. č. M2 přes Holotovecký potok na ul. V Zimném dole v Petřvaldu, Úprava vodovodu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2" customHeight="1">
      <c r="A87" s="37"/>
      <c r="B87" s="38"/>
      <c r="C87" s="31" t="s">
        <v>20</v>
      </c>
      <c r="D87" s="39"/>
      <c r="E87" s="39"/>
      <c r="F87" s="26" t="str">
        <f>F10</f>
        <v>Petřvald</v>
      </c>
      <c r="G87" s="39"/>
      <c r="H87" s="39"/>
      <c r="I87" s="31" t="s">
        <v>22</v>
      </c>
      <c r="J87" s="78" t="str">
        <f>IF(J10="","",J10)</f>
        <v>10. 5. 2022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30</v>
      </c>
      <c r="J89" s="35" t="str">
        <f>E19</f>
        <v>Rechtik - PROJEKT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>Ing. Jiří Augustin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9.28" customHeight="1">
      <c r="A92" s="37"/>
      <c r="B92" s="38"/>
      <c r="C92" s="167" t="s">
        <v>87</v>
      </c>
      <c r="D92" s="168"/>
      <c r="E92" s="168"/>
      <c r="F92" s="168"/>
      <c r="G92" s="168"/>
      <c r="H92" s="168"/>
      <c r="I92" s="168"/>
      <c r="J92" s="169" t="s">
        <v>88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2.8" customHeight="1">
      <c r="A94" s="37"/>
      <c r="B94" s="38"/>
      <c r="C94" s="170" t="s">
        <v>89</v>
      </c>
      <c r="D94" s="39"/>
      <c r="E94" s="39"/>
      <c r="F94" s="39"/>
      <c r="G94" s="39"/>
      <c r="H94" s="39"/>
      <c r="I94" s="39"/>
      <c r="J94" s="109">
        <f>J117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90</v>
      </c>
    </row>
    <row r="95" hidden="1" s="9" customFormat="1" ht="24.96" customHeight="1">
      <c r="A95" s="9"/>
      <c r="B95" s="171"/>
      <c r="C95" s="172"/>
      <c r="D95" s="173" t="s">
        <v>91</v>
      </c>
      <c r="E95" s="174"/>
      <c r="F95" s="174"/>
      <c r="G95" s="174"/>
      <c r="H95" s="174"/>
      <c r="I95" s="174"/>
      <c r="J95" s="175">
        <f>J118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7"/>
      <c r="C96" s="178"/>
      <c r="D96" s="179" t="s">
        <v>92</v>
      </c>
      <c r="E96" s="180"/>
      <c r="F96" s="180"/>
      <c r="G96" s="180"/>
      <c r="H96" s="180"/>
      <c r="I96" s="180"/>
      <c r="J96" s="181">
        <f>J119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7"/>
      <c r="C97" s="178"/>
      <c r="D97" s="179" t="s">
        <v>93</v>
      </c>
      <c r="E97" s="180"/>
      <c r="F97" s="180"/>
      <c r="G97" s="180"/>
      <c r="H97" s="180"/>
      <c r="I97" s="180"/>
      <c r="J97" s="181">
        <f>J146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7"/>
      <c r="C98" s="178"/>
      <c r="D98" s="179" t="s">
        <v>94</v>
      </c>
      <c r="E98" s="180"/>
      <c r="F98" s="180"/>
      <c r="G98" s="180"/>
      <c r="H98" s="180"/>
      <c r="I98" s="180"/>
      <c r="J98" s="181">
        <f>J170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71"/>
      <c r="C99" s="172"/>
      <c r="D99" s="173" t="s">
        <v>95</v>
      </c>
      <c r="E99" s="174"/>
      <c r="F99" s="174"/>
      <c r="G99" s="174"/>
      <c r="H99" s="174"/>
      <c r="I99" s="174"/>
      <c r="J99" s="175">
        <f>J172</f>
        <v>0</v>
      </c>
      <c r="K99" s="172"/>
      <c r="L99" s="17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hidden="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hidden="1"/>
    <row r="103" hidden="1"/>
    <row r="104" hidden="1"/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96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30" customHeight="1">
      <c r="A109" s="37"/>
      <c r="B109" s="38"/>
      <c r="C109" s="39"/>
      <c r="D109" s="39"/>
      <c r="E109" s="75" t="str">
        <f>E7</f>
        <v>Peřvald, Most ev. č. M2 přes Holotovecký potok na ul. V Zimném dole v Petřvaldu, Úprava vodovodu</v>
      </c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9"/>
      <c r="E111" s="39"/>
      <c r="F111" s="26" t="str">
        <f>F10</f>
        <v>Petřvald</v>
      </c>
      <c r="G111" s="39"/>
      <c r="H111" s="39"/>
      <c r="I111" s="31" t="s">
        <v>22</v>
      </c>
      <c r="J111" s="78" t="str">
        <f>IF(J10="","",J10)</f>
        <v>10. 5. 2022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24</v>
      </c>
      <c r="D113" s="39"/>
      <c r="E113" s="39"/>
      <c r="F113" s="26" t="str">
        <f>E13</f>
        <v xml:space="preserve"> </v>
      </c>
      <c r="G113" s="39"/>
      <c r="H113" s="39"/>
      <c r="I113" s="31" t="s">
        <v>30</v>
      </c>
      <c r="J113" s="35" t="str">
        <f>E19</f>
        <v>Rechtik - PROJEKT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28</v>
      </c>
      <c r="D114" s="39"/>
      <c r="E114" s="39"/>
      <c r="F114" s="26" t="str">
        <f>IF(E16="","",E16)</f>
        <v>Vyplň údaj</v>
      </c>
      <c r="G114" s="39"/>
      <c r="H114" s="39"/>
      <c r="I114" s="31" t="s">
        <v>33</v>
      </c>
      <c r="J114" s="35" t="str">
        <f>E22</f>
        <v>Ing. Jiří Augustin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83"/>
      <c r="B116" s="184"/>
      <c r="C116" s="185" t="s">
        <v>97</v>
      </c>
      <c r="D116" s="186" t="s">
        <v>62</v>
      </c>
      <c r="E116" s="186" t="s">
        <v>58</v>
      </c>
      <c r="F116" s="186" t="s">
        <v>59</v>
      </c>
      <c r="G116" s="186" t="s">
        <v>98</v>
      </c>
      <c r="H116" s="186" t="s">
        <v>99</v>
      </c>
      <c r="I116" s="186" t="s">
        <v>100</v>
      </c>
      <c r="J116" s="186" t="s">
        <v>88</v>
      </c>
      <c r="K116" s="187" t="s">
        <v>101</v>
      </c>
      <c r="L116" s="188"/>
      <c r="M116" s="99" t="s">
        <v>1</v>
      </c>
      <c r="N116" s="100" t="s">
        <v>41</v>
      </c>
      <c r="O116" s="100" t="s">
        <v>102</v>
      </c>
      <c r="P116" s="100" t="s">
        <v>103</v>
      </c>
      <c r="Q116" s="100" t="s">
        <v>104</v>
      </c>
      <c r="R116" s="100" t="s">
        <v>105</v>
      </c>
      <c r="S116" s="100" t="s">
        <v>106</v>
      </c>
      <c r="T116" s="101" t="s">
        <v>107</v>
      </c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</row>
    <row r="117" s="2" customFormat="1" ht="22.8" customHeight="1">
      <c r="A117" s="37"/>
      <c r="B117" s="38"/>
      <c r="C117" s="106" t="s">
        <v>108</v>
      </c>
      <c r="D117" s="39"/>
      <c r="E117" s="39"/>
      <c r="F117" s="39"/>
      <c r="G117" s="39"/>
      <c r="H117" s="39"/>
      <c r="I117" s="39"/>
      <c r="J117" s="189">
        <f>BK117</f>
        <v>0</v>
      </c>
      <c r="K117" s="39"/>
      <c r="L117" s="43"/>
      <c r="M117" s="102"/>
      <c r="N117" s="190"/>
      <c r="O117" s="103"/>
      <c r="P117" s="191">
        <f>P118+P172</f>
        <v>0</v>
      </c>
      <c r="Q117" s="103"/>
      <c r="R117" s="191">
        <f>R118+R172</f>
        <v>14.736403132</v>
      </c>
      <c r="S117" s="103"/>
      <c r="T117" s="192">
        <f>T118+T172</f>
        <v>0.027539999999999999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76</v>
      </c>
      <c r="AU117" s="16" t="s">
        <v>90</v>
      </c>
      <c r="BK117" s="193">
        <f>BK118+BK172</f>
        <v>0</v>
      </c>
    </row>
    <row r="118" s="12" customFormat="1" ht="25.92" customHeight="1">
      <c r="A118" s="12"/>
      <c r="B118" s="194"/>
      <c r="C118" s="195"/>
      <c r="D118" s="196" t="s">
        <v>76</v>
      </c>
      <c r="E118" s="197" t="s">
        <v>109</v>
      </c>
      <c r="F118" s="197" t="s">
        <v>110</v>
      </c>
      <c r="G118" s="195"/>
      <c r="H118" s="195"/>
      <c r="I118" s="198"/>
      <c r="J118" s="199">
        <f>BK118</f>
        <v>0</v>
      </c>
      <c r="K118" s="195"/>
      <c r="L118" s="200"/>
      <c r="M118" s="201"/>
      <c r="N118" s="202"/>
      <c r="O118" s="202"/>
      <c r="P118" s="203">
        <f>P119+P146+P170</f>
        <v>0</v>
      </c>
      <c r="Q118" s="202"/>
      <c r="R118" s="203">
        <f>R119+R146+R170</f>
        <v>14.735413132</v>
      </c>
      <c r="S118" s="202"/>
      <c r="T118" s="204">
        <f>T119+T146+T170</f>
        <v>0.027539999999999999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5" t="s">
        <v>82</v>
      </c>
      <c r="AT118" s="206" t="s">
        <v>76</v>
      </c>
      <c r="AU118" s="206" t="s">
        <v>77</v>
      </c>
      <c r="AY118" s="205" t="s">
        <v>111</v>
      </c>
      <c r="BK118" s="207">
        <f>BK119+BK146+BK170</f>
        <v>0</v>
      </c>
    </row>
    <row r="119" s="12" customFormat="1" ht="22.8" customHeight="1">
      <c r="A119" s="12"/>
      <c r="B119" s="194"/>
      <c r="C119" s="195"/>
      <c r="D119" s="196" t="s">
        <v>76</v>
      </c>
      <c r="E119" s="208" t="s">
        <v>82</v>
      </c>
      <c r="F119" s="208" t="s">
        <v>112</v>
      </c>
      <c r="G119" s="195"/>
      <c r="H119" s="195"/>
      <c r="I119" s="198"/>
      <c r="J119" s="209">
        <f>BK119</f>
        <v>0</v>
      </c>
      <c r="K119" s="195"/>
      <c r="L119" s="200"/>
      <c r="M119" s="201"/>
      <c r="N119" s="202"/>
      <c r="O119" s="202"/>
      <c r="P119" s="203">
        <f>SUM(P120:P145)</f>
        <v>0</v>
      </c>
      <c r="Q119" s="202"/>
      <c r="R119" s="203">
        <f>SUM(R120:R145)</f>
        <v>13.804805099999999</v>
      </c>
      <c r="S119" s="202"/>
      <c r="T119" s="204">
        <f>SUM(T120:T145)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5" t="s">
        <v>82</v>
      </c>
      <c r="AT119" s="206" t="s">
        <v>76</v>
      </c>
      <c r="AU119" s="206" t="s">
        <v>82</v>
      </c>
      <c r="AY119" s="205" t="s">
        <v>111</v>
      </c>
      <c r="BK119" s="207">
        <f>SUM(BK120:BK145)</f>
        <v>0</v>
      </c>
    </row>
    <row r="120" s="2" customFormat="1" ht="24.15" customHeight="1">
      <c r="A120" s="37"/>
      <c r="B120" s="38"/>
      <c r="C120" s="210" t="s">
        <v>82</v>
      </c>
      <c r="D120" s="210" t="s">
        <v>113</v>
      </c>
      <c r="E120" s="211" t="s">
        <v>114</v>
      </c>
      <c r="F120" s="212" t="s">
        <v>115</v>
      </c>
      <c r="G120" s="213" t="s">
        <v>116</v>
      </c>
      <c r="H120" s="214">
        <v>9</v>
      </c>
      <c r="I120" s="215"/>
      <c r="J120" s="216">
        <f>ROUND(I120*H120,2)</f>
        <v>0</v>
      </c>
      <c r="K120" s="212" t="s">
        <v>117</v>
      </c>
      <c r="L120" s="43"/>
      <c r="M120" s="217" t="s">
        <v>1</v>
      </c>
      <c r="N120" s="218" t="s">
        <v>42</v>
      </c>
      <c r="O120" s="90"/>
      <c r="P120" s="219">
        <f>O120*H120</f>
        <v>0</v>
      </c>
      <c r="Q120" s="219">
        <v>0</v>
      </c>
      <c r="R120" s="219">
        <f>Q120*H120</f>
        <v>0</v>
      </c>
      <c r="S120" s="219">
        <v>0</v>
      </c>
      <c r="T120" s="220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1" t="s">
        <v>118</v>
      </c>
      <c r="AT120" s="221" t="s">
        <v>113</v>
      </c>
      <c r="AU120" s="221" t="s">
        <v>84</v>
      </c>
      <c r="AY120" s="16" t="s">
        <v>111</v>
      </c>
      <c r="BE120" s="222">
        <f>IF(N120="základní",J120,0)</f>
        <v>0</v>
      </c>
      <c r="BF120" s="222">
        <f>IF(N120="snížená",J120,0)</f>
        <v>0</v>
      </c>
      <c r="BG120" s="222">
        <f>IF(N120="zákl. přenesená",J120,0)</f>
        <v>0</v>
      </c>
      <c r="BH120" s="222">
        <f>IF(N120="sníž. přenesená",J120,0)</f>
        <v>0</v>
      </c>
      <c r="BI120" s="222">
        <f>IF(N120="nulová",J120,0)</f>
        <v>0</v>
      </c>
      <c r="BJ120" s="16" t="s">
        <v>82</v>
      </c>
      <c r="BK120" s="222">
        <f>ROUND(I120*H120,2)</f>
        <v>0</v>
      </c>
      <c r="BL120" s="16" t="s">
        <v>118</v>
      </c>
      <c r="BM120" s="221" t="s">
        <v>119</v>
      </c>
    </row>
    <row r="121" s="13" customFormat="1">
      <c r="A121" s="13"/>
      <c r="B121" s="223"/>
      <c r="C121" s="224"/>
      <c r="D121" s="225" t="s">
        <v>120</v>
      </c>
      <c r="E121" s="226" t="s">
        <v>1</v>
      </c>
      <c r="F121" s="227" t="s">
        <v>121</v>
      </c>
      <c r="G121" s="224"/>
      <c r="H121" s="228">
        <v>9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120</v>
      </c>
      <c r="AU121" s="234" t="s">
        <v>84</v>
      </c>
      <c r="AV121" s="13" t="s">
        <v>84</v>
      </c>
      <c r="AW121" s="13" t="s">
        <v>32</v>
      </c>
      <c r="AX121" s="13" t="s">
        <v>82</v>
      </c>
      <c r="AY121" s="234" t="s">
        <v>111</v>
      </c>
    </row>
    <row r="122" s="2" customFormat="1" ht="44.25" customHeight="1">
      <c r="A122" s="37"/>
      <c r="B122" s="38"/>
      <c r="C122" s="210" t="s">
        <v>84</v>
      </c>
      <c r="D122" s="210" t="s">
        <v>113</v>
      </c>
      <c r="E122" s="211" t="s">
        <v>122</v>
      </c>
      <c r="F122" s="212" t="s">
        <v>123</v>
      </c>
      <c r="G122" s="213" t="s">
        <v>124</v>
      </c>
      <c r="H122" s="214">
        <v>22.954000000000001</v>
      </c>
      <c r="I122" s="215"/>
      <c r="J122" s="216">
        <f>ROUND(I122*H122,2)</f>
        <v>0</v>
      </c>
      <c r="K122" s="212" t="s">
        <v>117</v>
      </c>
      <c r="L122" s="43"/>
      <c r="M122" s="217" t="s">
        <v>1</v>
      </c>
      <c r="N122" s="218" t="s">
        <v>42</v>
      </c>
      <c r="O122" s="90"/>
      <c r="P122" s="219">
        <f>O122*H122</f>
        <v>0</v>
      </c>
      <c r="Q122" s="219">
        <v>0</v>
      </c>
      <c r="R122" s="219">
        <f>Q122*H122</f>
        <v>0</v>
      </c>
      <c r="S122" s="219">
        <v>0</v>
      </c>
      <c r="T122" s="220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1" t="s">
        <v>118</v>
      </c>
      <c r="AT122" s="221" t="s">
        <v>113</v>
      </c>
      <c r="AU122" s="221" t="s">
        <v>84</v>
      </c>
      <c r="AY122" s="16" t="s">
        <v>111</v>
      </c>
      <c r="BE122" s="222">
        <f>IF(N122="základní",J122,0)</f>
        <v>0</v>
      </c>
      <c r="BF122" s="222">
        <f>IF(N122="snížená",J122,0)</f>
        <v>0</v>
      </c>
      <c r="BG122" s="222">
        <f>IF(N122="zákl. přenesená",J122,0)</f>
        <v>0</v>
      </c>
      <c r="BH122" s="222">
        <f>IF(N122="sníž. přenesená",J122,0)</f>
        <v>0</v>
      </c>
      <c r="BI122" s="222">
        <f>IF(N122="nulová",J122,0)</f>
        <v>0</v>
      </c>
      <c r="BJ122" s="16" t="s">
        <v>82</v>
      </c>
      <c r="BK122" s="222">
        <f>ROUND(I122*H122,2)</f>
        <v>0</v>
      </c>
      <c r="BL122" s="16" t="s">
        <v>118</v>
      </c>
      <c r="BM122" s="221" t="s">
        <v>125</v>
      </c>
    </row>
    <row r="123" s="13" customFormat="1">
      <c r="A123" s="13"/>
      <c r="B123" s="223"/>
      <c r="C123" s="224"/>
      <c r="D123" s="225" t="s">
        <v>120</v>
      </c>
      <c r="E123" s="226" t="s">
        <v>1</v>
      </c>
      <c r="F123" s="227" t="s">
        <v>126</v>
      </c>
      <c r="G123" s="224"/>
      <c r="H123" s="228">
        <v>19.353999999999999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120</v>
      </c>
      <c r="AU123" s="234" t="s">
        <v>84</v>
      </c>
      <c r="AV123" s="13" t="s">
        <v>84</v>
      </c>
      <c r="AW123" s="13" t="s">
        <v>32</v>
      </c>
      <c r="AX123" s="13" t="s">
        <v>77</v>
      </c>
      <c r="AY123" s="234" t="s">
        <v>111</v>
      </c>
    </row>
    <row r="124" s="13" customFormat="1">
      <c r="A124" s="13"/>
      <c r="B124" s="223"/>
      <c r="C124" s="224"/>
      <c r="D124" s="225" t="s">
        <v>120</v>
      </c>
      <c r="E124" s="226" t="s">
        <v>1</v>
      </c>
      <c r="F124" s="227" t="s">
        <v>127</v>
      </c>
      <c r="G124" s="224"/>
      <c r="H124" s="228">
        <v>3.6000000000000001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120</v>
      </c>
      <c r="AU124" s="234" t="s">
        <v>84</v>
      </c>
      <c r="AV124" s="13" t="s">
        <v>84</v>
      </c>
      <c r="AW124" s="13" t="s">
        <v>32</v>
      </c>
      <c r="AX124" s="13" t="s">
        <v>77</v>
      </c>
      <c r="AY124" s="234" t="s">
        <v>111</v>
      </c>
    </row>
    <row r="125" s="14" customFormat="1">
      <c r="A125" s="14"/>
      <c r="B125" s="235"/>
      <c r="C125" s="236"/>
      <c r="D125" s="225" t="s">
        <v>120</v>
      </c>
      <c r="E125" s="237" t="s">
        <v>1</v>
      </c>
      <c r="F125" s="238" t="s">
        <v>128</v>
      </c>
      <c r="G125" s="236"/>
      <c r="H125" s="239">
        <v>22.954000000000001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120</v>
      </c>
      <c r="AU125" s="245" t="s">
        <v>84</v>
      </c>
      <c r="AV125" s="14" t="s">
        <v>118</v>
      </c>
      <c r="AW125" s="14" t="s">
        <v>32</v>
      </c>
      <c r="AX125" s="14" t="s">
        <v>82</v>
      </c>
      <c r="AY125" s="245" t="s">
        <v>111</v>
      </c>
    </row>
    <row r="126" s="2" customFormat="1" ht="37.8" customHeight="1">
      <c r="A126" s="37"/>
      <c r="B126" s="38"/>
      <c r="C126" s="210" t="s">
        <v>129</v>
      </c>
      <c r="D126" s="210" t="s">
        <v>113</v>
      </c>
      <c r="E126" s="211" t="s">
        <v>130</v>
      </c>
      <c r="F126" s="212" t="s">
        <v>131</v>
      </c>
      <c r="G126" s="213" t="s">
        <v>116</v>
      </c>
      <c r="H126" s="214">
        <v>10</v>
      </c>
      <c r="I126" s="215"/>
      <c r="J126" s="216">
        <f>ROUND(I126*H126,2)</f>
        <v>0</v>
      </c>
      <c r="K126" s="212" t="s">
        <v>117</v>
      </c>
      <c r="L126" s="43"/>
      <c r="M126" s="217" t="s">
        <v>1</v>
      </c>
      <c r="N126" s="218" t="s">
        <v>42</v>
      </c>
      <c r="O126" s="90"/>
      <c r="P126" s="219">
        <f>O126*H126</f>
        <v>0</v>
      </c>
      <c r="Q126" s="219">
        <v>0.00083850999999999999</v>
      </c>
      <c r="R126" s="219">
        <f>Q126*H126</f>
        <v>0.0083850999999999995</v>
      </c>
      <c r="S126" s="219">
        <v>0</v>
      </c>
      <c r="T126" s="220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1" t="s">
        <v>118</v>
      </c>
      <c r="AT126" s="221" t="s">
        <v>113</v>
      </c>
      <c r="AU126" s="221" t="s">
        <v>84</v>
      </c>
      <c r="AY126" s="16" t="s">
        <v>111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6" t="s">
        <v>82</v>
      </c>
      <c r="BK126" s="222">
        <f>ROUND(I126*H126,2)</f>
        <v>0</v>
      </c>
      <c r="BL126" s="16" t="s">
        <v>118</v>
      </c>
      <c r="BM126" s="221" t="s">
        <v>132</v>
      </c>
    </row>
    <row r="127" s="2" customFormat="1" ht="44.25" customHeight="1">
      <c r="A127" s="37"/>
      <c r="B127" s="38"/>
      <c r="C127" s="210" t="s">
        <v>118</v>
      </c>
      <c r="D127" s="210" t="s">
        <v>113</v>
      </c>
      <c r="E127" s="211" t="s">
        <v>133</v>
      </c>
      <c r="F127" s="212" t="s">
        <v>134</v>
      </c>
      <c r="G127" s="213" t="s">
        <v>116</v>
      </c>
      <c r="H127" s="214">
        <v>10</v>
      </c>
      <c r="I127" s="215"/>
      <c r="J127" s="216">
        <f>ROUND(I127*H127,2)</f>
        <v>0</v>
      </c>
      <c r="K127" s="212" t="s">
        <v>117</v>
      </c>
      <c r="L127" s="43"/>
      <c r="M127" s="217" t="s">
        <v>1</v>
      </c>
      <c r="N127" s="218" t="s">
        <v>42</v>
      </c>
      <c r="O127" s="90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1" t="s">
        <v>118</v>
      </c>
      <c r="AT127" s="221" t="s">
        <v>113</v>
      </c>
      <c r="AU127" s="221" t="s">
        <v>84</v>
      </c>
      <c r="AY127" s="16" t="s">
        <v>111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6" t="s">
        <v>82</v>
      </c>
      <c r="BK127" s="222">
        <f>ROUND(I127*H127,2)</f>
        <v>0</v>
      </c>
      <c r="BL127" s="16" t="s">
        <v>118</v>
      </c>
      <c r="BM127" s="221" t="s">
        <v>135</v>
      </c>
    </row>
    <row r="128" s="2" customFormat="1" ht="62.7" customHeight="1">
      <c r="A128" s="37"/>
      <c r="B128" s="38"/>
      <c r="C128" s="210" t="s">
        <v>136</v>
      </c>
      <c r="D128" s="210" t="s">
        <v>113</v>
      </c>
      <c r="E128" s="211" t="s">
        <v>137</v>
      </c>
      <c r="F128" s="212" t="s">
        <v>138</v>
      </c>
      <c r="G128" s="213" t="s">
        <v>124</v>
      </c>
      <c r="H128" s="214">
        <v>5.9000000000000004</v>
      </c>
      <c r="I128" s="215"/>
      <c r="J128" s="216">
        <f>ROUND(I128*H128,2)</f>
        <v>0</v>
      </c>
      <c r="K128" s="212" t="s">
        <v>117</v>
      </c>
      <c r="L128" s="43"/>
      <c r="M128" s="217" t="s">
        <v>1</v>
      </c>
      <c r="N128" s="218" t="s">
        <v>42</v>
      </c>
      <c r="O128" s="90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1" t="s">
        <v>118</v>
      </c>
      <c r="AT128" s="221" t="s">
        <v>113</v>
      </c>
      <c r="AU128" s="221" t="s">
        <v>84</v>
      </c>
      <c r="AY128" s="16" t="s">
        <v>111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6" t="s">
        <v>82</v>
      </c>
      <c r="BK128" s="222">
        <f>ROUND(I128*H128,2)</f>
        <v>0</v>
      </c>
      <c r="BL128" s="16" t="s">
        <v>118</v>
      </c>
      <c r="BM128" s="221" t="s">
        <v>139</v>
      </c>
    </row>
    <row r="129" s="13" customFormat="1">
      <c r="A129" s="13"/>
      <c r="B129" s="223"/>
      <c r="C129" s="224"/>
      <c r="D129" s="225" t="s">
        <v>120</v>
      </c>
      <c r="E129" s="226" t="s">
        <v>1</v>
      </c>
      <c r="F129" s="227" t="s">
        <v>140</v>
      </c>
      <c r="G129" s="224"/>
      <c r="H129" s="228">
        <v>5.9000000000000004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120</v>
      </c>
      <c r="AU129" s="234" t="s">
        <v>84</v>
      </c>
      <c r="AV129" s="13" t="s">
        <v>84</v>
      </c>
      <c r="AW129" s="13" t="s">
        <v>32</v>
      </c>
      <c r="AX129" s="13" t="s">
        <v>82</v>
      </c>
      <c r="AY129" s="234" t="s">
        <v>111</v>
      </c>
    </row>
    <row r="130" s="2" customFormat="1" ht="44.25" customHeight="1">
      <c r="A130" s="37"/>
      <c r="B130" s="38"/>
      <c r="C130" s="210" t="s">
        <v>141</v>
      </c>
      <c r="D130" s="210" t="s">
        <v>113</v>
      </c>
      <c r="E130" s="211" t="s">
        <v>142</v>
      </c>
      <c r="F130" s="212" t="s">
        <v>143</v>
      </c>
      <c r="G130" s="213" t="s">
        <v>144</v>
      </c>
      <c r="H130" s="214">
        <v>12.390000000000001</v>
      </c>
      <c r="I130" s="215"/>
      <c r="J130" s="216">
        <f>ROUND(I130*H130,2)</f>
        <v>0</v>
      </c>
      <c r="K130" s="212" t="s">
        <v>117</v>
      </c>
      <c r="L130" s="43"/>
      <c r="M130" s="217" t="s">
        <v>1</v>
      </c>
      <c r="N130" s="218" t="s">
        <v>42</v>
      </c>
      <c r="O130" s="90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1" t="s">
        <v>118</v>
      </c>
      <c r="AT130" s="221" t="s">
        <v>113</v>
      </c>
      <c r="AU130" s="221" t="s">
        <v>84</v>
      </c>
      <c r="AY130" s="16" t="s">
        <v>111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6" t="s">
        <v>82</v>
      </c>
      <c r="BK130" s="222">
        <f>ROUND(I130*H130,2)</f>
        <v>0</v>
      </c>
      <c r="BL130" s="16" t="s">
        <v>118</v>
      </c>
      <c r="BM130" s="221" t="s">
        <v>145</v>
      </c>
    </row>
    <row r="131" s="13" customFormat="1">
      <c r="A131" s="13"/>
      <c r="B131" s="223"/>
      <c r="C131" s="224"/>
      <c r="D131" s="225" t="s">
        <v>120</v>
      </c>
      <c r="E131" s="226" t="s">
        <v>1</v>
      </c>
      <c r="F131" s="227" t="s">
        <v>146</v>
      </c>
      <c r="G131" s="224"/>
      <c r="H131" s="228">
        <v>12.390000000000001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120</v>
      </c>
      <c r="AU131" s="234" t="s">
        <v>84</v>
      </c>
      <c r="AV131" s="13" t="s">
        <v>84</v>
      </c>
      <c r="AW131" s="13" t="s">
        <v>32</v>
      </c>
      <c r="AX131" s="13" t="s">
        <v>82</v>
      </c>
      <c r="AY131" s="234" t="s">
        <v>111</v>
      </c>
    </row>
    <row r="132" s="2" customFormat="1" ht="37.8" customHeight="1">
      <c r="A132" s="37"/>
      <c r="B132" s="38"/>
      <c r="C132" s="210" t="s">
        <v>147</v>
      </c>
      <c r="D132" s="210" t="s">
        <v>113</v>
      </c>
      <c r="E132" s="211" t="s">
        <v>148</v>
      </c>
      <c r="F132" s="212" t="s">
        <v>149</v>
      </c>
      <c r="G132" s="213" t="s">
        <v>124</v>
      </c>
      <c r="H132" s="214">
        <v>5.9000000000000004</v>
      </c>
      <c r="I132" s="215"/>
      <c r="J132" s="216">
        <f>ROUND(I132*H132,2)</f>
        <v>0</v>
      </c>
      <c r="K132" s="212" t="s">
        <v>117</v>
      </c>
      <c r="L132" s="43"/>
      <c r="M132" s="217" t="s">
        <v>1</v>
      </c>
      <c r="N132" s="218" t="s">
        <v>42</v>
      </c>
      <c r="O132" s="90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1" t="s">
        <v>118</v>
      </c>
      <c r="AT132" s="221" t="s">
        <v>113</v>
      </c>
      <c r="AU132" s="221" t="s">
        <v>84</v>
      </c>
      <c r="AY132" s="16" t="s">
        <v>111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6" t="s">
        <v>82</v>
      </c>
      <c r="BK132" s="222">
        <f>ROUND(I132*H132,2)</f>
        <v>0</v>
      </c>
      <c r="BL132" s="16" t="s">
        <v>118</v>
      </c>
      <c r="BM132" s="221" t="s">
        <v>150</v>
      </c>
    </row>
    <row r="133" s="2" customFormat="1" ht="44.25" customHeight="1">
      <c r="A133" s="37"/>
      <c r="B133" s="38"/>
      <c r="C133" s="210" t="s">
        <v>151</v>
      </c>
      <c r="D133" s="210" t="s">
        <v>113</v>
      </c>
      <c r="E133" s="211" t="s">
        <v>152</v>
      </c>
      <c r="F133" s="212" t="s">
        <v>153</v>
      </c>
      <c r="G133" s="213" t="s">
        <v>124</v>
      </c>
      <c r="H133" s="214">
        <v>21.353999999999999</v>
      </c>
      <c r="I133" s="215"/>
      <c r="J133" s="216">
        <f>ROUND(I133*H133,2)</f>
        <v>0</v>
      </c>
      <c r="K133" s="212" t="s">
        <v>1</v>
      </c>
      <c r="L133" s="43"/>
      <c r="M133" s="217" t="s">
        <v>1</v>
      </c>
      <c r="N133" s="218" t="s">
        <v>42</v>
      </c>
      <c r="O133" s="90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1" t="s">
        <v>118</v>
      </c>
      <c r="AT133" s="221" t="s">
        <v>113</v>
      </c>
      <c r="AU133" s="221" t="s">
        <v>84</v>
      </c>
      <c r="AY133" s="16" t="s">
        <v>111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6" t="s">
        <v>82</v>
      </c>
      <c r="BK133" s="222">
        <f>ROUND(I133*H133,2)</f>
        <v>0</v>
      </c>
      <c r="BL133" s="16" t="s">
        <v>118</v>
      </c>
      <c r="BM133" s="221" t="s">
        <v>154</v>
      </c>
    </row>
    <row r="134" s="13" customFormat="1">
      <c r="A134" s="13"/>
      <c r="B134" s="223"/>
      <c r="C134" s="224"/>
      <c r="D134" s="225" t="s">
        <v>120</v>
      </c>
      <c r="E134" s="226" t="s">
        <v>1</v>
      </c>
      <c r="F134" s="227" t="s">
        <v>155</v>
      </c>
      <c r="G134" s="224"/>
      <c r="H134" s="228">
        <v>21.353999999999999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120</v>
      </c>
      <c r="AU134" s="234" t="s">
        <v>84</v>
      </c>
      <c r="AV134" s="13" t="s">
        <v>84</v>
      </c>
      <c r="AW134" s="13" t="s">
        <v>32</v>
      </c>
      <c r="AX134" s="13" t="s">
        <v>82</v>
      </c>
      <c r="AY134" s="234" t="s">
        <v>111</v>
      </c>
    </row>
    <row r="135" s="2" customFormat="1" ht="16.5" customHeight="1">
      <c r="A135" s="37"/>
      <c r="B135" s="38"/>
      <c r="C135" s="246" t="s">
        <v>156</v>
      </c>
      <c r="D135" s="246" t="s">
        <v>157</v>
      </c>
      <c r="E135" s="247" t="s">
        <v>158</v>
      </c>
      <c r="F135" s="248" t="s">
        <v>159</v>
      </c>
      <c r="G135" s="249" t="s">
        <v>144</v>
      </c>
      <c r="H135" s="250">
        <v>10.619999999999999</v>
      </c>
      <c r="I135" s="251"/>
      <c r="J135" s="252">
        <f>ROUND(I135*H135,2)</f>
        <v>0</v>
      </c>
      <c r="K135" s="248" t="s">
        <v>117</v>
      </c>
      <c r="L135" s="253"/>
      <c r="M135" s="254" t="s">
        <v>1</v>
      </c>
      <c r="N135" s="255" t="s">
        <v>42</v>
      </c>
      <c r="O135" s="90"/>
      <c r="P135" s="219">
        <f>O135*H135</f>
        <v>0</v>
      </c>
      <c r="Q135" s="219">
        <v>1</v>
      </c>
      <c r="R135" s="219">
        <f>Q135*H135</f>
        <v>10.619999999999999</v>
      </c>
      <c r="S135" s="219">
        <v>0</v>
      </c>
      <c r="T135" s="22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1" t="s">
        <v>151</v>
      </c>
      <c r="AT135" s="221" t="s">
        <v>157</v>
      </c>
      <c r="AU135" s="221" t="s">
        <v>84</v>
      </c>
      <c r="AY135" s="16" t="s">
        <v>111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6" t="s">
        <v>82</v>
      </c>
      <c r="BK135" s="222">
        <f>ROUND(I135*H135,2)</f>
        <v>0</v>
      </c>
      <c r="BL135" s="16" t="s">
        <v>118</v>
      </c>
      <c r="BM135" s="221" t="s">
        <v>160</v>
      </c>
    </row>
    <row r="136" s="13" customFormat="1">
      <c r="A136" s="13"/>
      <c r="B136" s="223"/>
      <c r="C136" s="224"/>
      <c r="D136" s="225" t="s">
        <v>120</v>
      </c>
      <c r="E136" s="226" t="s">
        <v>1</v>
      </c>
      <c r="F136" s="227" t="s">
        <v>161</v>
      </c>
      <c r="G136" s="224"/>
      <c r="H136" s="228">
        <v>10.619999999999999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120</v>
      </c>
      <c r="AU136" s="234" t="s">
        <v>84</v>
      </c>
      <c r="AV136" s="13" t="s">
        <v>84</v>
      </c>
      <c r="AW136" s="13" t="s">
        <v>32</v>
      </c>
      <c r="AX136" s="13" t="s">
        <v>82</v>
      </c>
      <c r="AY136" s="234" t="s">
        <v>111</v>
      </c>
    </row>
    <row r="137" s="2" customFormat="1" ht="66.75" customHeight="1">
      <c r="A137" s="37"/>
      <c r="B137" s="38"/>
      <c r="C137" s="210" t="s">
        <v>162</v>
      </c>
      <c r="D137" s="210" t="s">
        <v>113</v>
      </c>
      <c r="E137" s="211" t="s">
        <v>163</v>
      </c>
      <c r="F137" s="212" t="s">
        <v>164</v>
      </c>
      <c r="G137" s="213" t="s">
        <v>124</v>
      </c>
      <c r="H137" s="214">
        <v>1.6000000000000001</v>
      </c>
      <c r="I137" s="215"/>
      <c r="J137" s="216">
        <f>ROUND(I137*H137,2)</f>
        <v>0</v>
      </c>
      <c r="K137" s="212" t="s">
        <v>117</v>
      </c>
      <c r="L137" s="43"/>
      <c r="M137" s="217" t="s">
        <v>1</v>
      </c>
      <c r="N137" s="218" t="s">
        <v>42</v>
      </c>
      <c r="O137" s="90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1" t="s">
        <v>118</v>
      </c>
      <c r="AT137" s="221" t="s">
        <v>113</v>
      </c>
      <c r="AU137" s="221" t="s">
        <v>84</v>
      </c>
      <c r="AY137" s="16" t="s">
        <v>111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6" t="s">
        <v>82</v>
      </c>
      <c r="BK137" s="222">
        <f>ROUND(I137*H137,2)</f>
        <v>0</v>
      </c>
      <c r="BL137" s="16" t="s">
        <v>118</v>
      </c>
      <c r="BM137" s="221" t="s">
        <v>165</v>
      </c>
    </row>
    <row r="138" s="13" customFormat="1">
      <c r="A138" s="13"/>
      <c r="B138" s="223"/>
      <c r="C138" s="224"/>
      <c r="D138" s="225" t="s">
        <v>120</v>
      </c>
      <c r="E138" s="226" t="s">
        <v>1</v>
      </c>
      <c r="F138" s="227" t="s">
        <v>166</v>
      </c>
      <c r="G138" s="224"/>
      <c r="H138" s="228">
        <v>1.6000000000000001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120</v>
      </c>
      <c r="AU138" s="234" t="s">
        <v>84</v>
      </c>
      <c r="AV138" s="13" t="s">
        <v>84</v>
      </c>
      <c r="AW138" s="13" t="s">
        <v>32</v>
      </c>
      <c r="AX138" s="13" t="s">
        <v>82</v>
      </c>
      <c r="AY138" s="234" t="s">
        <v>111</v>
      </c>
    </row>
    <row r="139" s="2" customFormat="1" ht="16.5" customHeight="1">
      <c r="A139" s="37"/>
      <c r="B139" s="38"/>
      <c r="C139" s="246" t="s">
        <v>167</v>
      </c>
      <c r="D139" s="246" t="s">
        <v>157</v>
      </c>
      <c r="E139" s="247" t="s">
        <v>168</v>
      </c>
      <c r="F139" s="248" t="s">
        <v>169</v>
      </c>
      <c r="G139" s="249" t="s">
        <v>144</v>
      </c>
      <c r="H139" s="250">
        <v>3.04</v>
      </c>
      <c r="I139" s="251"/>
      <c r="J139" s="252">
        <f>ROUND(I139*H139,2)</f>
        <v>0</v>
      </c>
      <c r="K139" s="248" t="s">
        <v>117</v>
      </c>
      <c r="L139" s="253"/>
      <c r="M139" s="254" t="s">
        <v>1</v>
      </c>
      <c r="N139" s="255" t="s">
        <v>42</v>
      </c>
      <c r="O139" s="90"/>
      <c r="P139" s="219">
        <f>O139*H139</f>
        <v>0</v>
      </c>
      <c r="Q139" s="219">
        <v>1</v>
      </c>
      <c r="R139" s="219">
        <f>Q139*H139</f>
        <v>3.04</v>
      </c>
      <c r="S139" s="219">
        <v>0</v>
      </c>
      <c r="T139" s="22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1" t="s">
        <v>151</v>
      </c>
      <c r="AT139" s="221" t="s">
        <v>157</v>
      </c>
      <c r="AU139" s="221" t="s">
        <v>84</v>
      </c>
      <c r="AY139" s="16" t="s">
        <v>111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6" t="s">
        <v>82</v>
      </c>
      <c r="BK139" s="222">
        <f>ROUND(I139*H139,2)</f>
        <v>0</v>
      </c>
      <c r="BL139" s="16" t="s">
        <v>118</v>
      </c>
      <c r="BM139" s="221" t="s">
        <v>170</v>
      </c>
    </row>
    <row r="140" s="13" customFormat="1">
      <c r="A140" s="13"/>
      <c r="B140" s="223"/>
      <c r="C140" s="224"/>
      <c r="D140" s="225" t="s">
        <v>120</v>
      </c>
      <c r="E140" s="226" t="s">
        <v>1</v>
      </c>
      <c r="F140" s="227" t="s">
        <v>171</v>
      </c>
      <c r="G140" s="224"/>
      <c r="H140" s="228">
        <v>3.04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120</v>
      </c>
      <c r="AU140" s="234" t="s">
        <v>84</v>
      </c>
      <c r="AV140" s="13" t="s">
        <v>84</v>
      </c>
      <c r="AW140" s="13" t="s">
        <v>32</v>
      </c>
      <c r="AX140" s="13" t="s">
        <v>82</v>
      </c>
      <c r="AY140" s="234" t="s">
        <v>111</v>
      </c>
    </row>
    <row r="141" s="2" customFormat="1" ht="33" customHeight="1">
      <c r="A141" s="37"/>
      <c r="B141" s="38"/>
      <c r="C141" s="210" t="s">
        <v>172</v>
      </c>
      <c r="D141" s="210" t="s">
        <v>113</v>
      </c>
      <c r="E141" s="211" t="s">
        <v>173</v>
      </c>
      <c r="F141" s="212" t="s">
        <v>174</v>
      </c>
      <c r="G141" s="213" t="s">
        <v>175</v>
      </c>
      <c r="H141" s="214">
        <v>14</v>
      </c>
      <c r="I141" s="215"/>
      <c r="J141" s="216">
        <f>ROUND(I141*H141,2)</f>
        <v>0</v>
      </c>
      <c r="K141" s="212" t="s">
        <v>117</v>
      </c>
      <c r="L141" s="43"/>
      <c r="M141" s="217" t="s">
        <v>1</v>
      </c>
      <c r="N141" s="218" t="s">
        <v>42</v>
      </c>
      <c r="O141" s="90"/>
      <c r="P141" s="219">
        <f>O141*H141</f>
        <v>0</v>
      </c>
      <c r="Q141" s="219">
        <v>4.0000000000000003E-05</v>
      </c>
      <c r="R141" s="219">
        <f>Q141*H141</f>
        <v>0.00056000000000000006</v>
      </c>
      <c r="S141" s="219">
        <v>0</v>
      </c>
      <c r="T141" s="22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1" t="s">
        <v>118</v>
      </c>
      <c r="AT141" s="221" t="s">
        <v>113</v>
      </c>
      <c r="AU141" s="221" t="s">
        <v>84</v>
      </c>
      <c r="AY141" s="16" t="s">
        <v>111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6" t="s">
        <v>82</v>
      </c>
      <c r="BK141" s="222">
        <f>ROUND(I141*H141,2)</f>
        <v>0</v>
      </c>
      <c r="BL141" s="16" t="s">
        <v>118</v>
      </c>
      <c r="BM141" s="221" t="s">
        <v>176</v>
      </c>
    </row>
    <row r="142" s="2" customFormat="1" ht="21.75" customHeight="1">
      <c r="A142" s="37"/>
      <c r="B142" s="38"/>
      <c r="C142" s="210" t="s">
        <v>177</v>
      </c>
      <c r="D142" s="210" t="s">
        <v>113</v>
      </c>
      <c r="E142" s="211" t="s">
        <v>178</v>
      </c>
      <c r="F142" s="212" t="s">
        <v>179</v>
      </c>
      <c r="G142" s="213" t="s">
        <v>180</v>
      </c>
      <c r="H142" s="214">
        <v>5</v>
      </c>
      <c r="I142" s="215"/>
      <c r="J142" s="216">
        <f>ROUND(I142*H142,2)</f>
        <v>0</v>
      </c>
      <c r="K142" s="212" t="s">
        <v>117</v>
      </c>
      <c r="L142" s="43"/>
      <c r="M142" s="217" t="s">
        <v>1</v>
      </c>
      <c r="N142" s="218" t="s">
        <v>42</v>
      </c>
      <c r="O142" s="90"/>
      <c r="P142" s="219">
        <f>O142*H142</f>
        <v>0</v>
      </c>
      <c r="Q142" s="219">
        <v>0.017500000000000002</v>
      </c>
      <c r="R142" s="219">
        <f>Q142*H142</f>
        <v>0.087500000000000008</v>
      </c>
      <c r="S142" s="219">
        <v>0</v>
      </c>
      <c r="T142" s="22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1" t="s">
        <v>118</v>
      </c>
      <c r="AT142" s="221" t="s">
        <v>113</v>
      </c>
      <c r="AU142" s="221" t="s">
        <v>84</v>
      </c>
      <c r="AY142" s="16" t="s">
        <v>111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6" t="s">
        <v>82</v>
      </c>
      <c r="BK142" s="222">
        <f>ROUND(I142*H142,2)</f>
        <v>0</v>
      </c>
      <c r="BL142" s="16" t="s">
        <v>118</v>
      </c>
      <c r="BM142" s="221" t="s">
        <v>181</v>
      </c>
    </row>
    <row r="143" s="2" customFormat="1" ht="16.5" customHeight="1">
      <c r="A143" s="37"/>
      <c r="B143" s="38"/>
      <c r="C143" s="246" t="s">
        <v>182</v>
      </c>
      <c r="D143" s="246" t="s">
        <v>157</v>
      </c>
      <c r="E143" s="247" t="s">
        <v>183</v>
      </c>
      <c r="F143" s="248" t="s">
        <v>184</v>
      </c>
      <c r="G143" s="249" t="s">
        <v>185</v>
      </c>
      <c r="H143" s="250">
        <v>2</v>
      </c>
      <c r="I143" s="251"/>
      <c r="J143" s="252">
        <f>ROUND(I143*H143,2)</f>
        <v>0</v>
      </c>
      <c r="K143" s="248" t="s">
        <v>1</v>
      </c>
      <c r="L143" s="253"/>
      <c r="M143" s="254" t="s">
        <v>1</v>
      </c>
      <c r="N143" s="255" t="s">
        <v>42</v>
      </c>
      <c r="O143" s="90"/>
      <c r="P143" s="219">
        <f>O143*H143</f>
        <v>0</v>
      </c>
      <c r="Q143" s="219">
        <v>0.02418</v>
      </c>
      <c r="R143" s="219">
        <f>Q143*H143</f>
        <v>0.04836</v>
      </c>
      <c r="S143" s="219">
        <v>0</v>
      </c>
      <c r="T143" s="22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1" t="s">
        <v>151</v>
      </c>
      <c r="AT143" s="221" t="s">
        <v>157</v>
      </c>
      <c r="AU143" s="221" t="s">
        <v>84</v>
      </c>
      <c r="AY143" s="16" t="s">
        <v>111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6" t="s">
        <v>82</v>
      </c>
      <c r="BK143" s="222">
        <f>ROUND(I143*H143,2)</f>
        <v>0</v>
      </c>
      <c r="BL143" s="16" t="s">
        <v>118</v>
      </c>
      <c r="BM143" s="221" t="s">
        <v>186</v>
      </c>
    </row>
    <row r="144" s="2" customFormat="1" ht="37.8" customHeight="1">
      <c r="A144" s="37"/>
      <c r="B144" s="38"/>
      <c r="C144" s="210" t="s">
        <v>8</v>
      </c>
      <c r="D144" s="210" t="s">
        <v>113</v>
      </c>
      <c r="E144" s="211" t="s">
        <v>187</v>
      </c>
      <c r="F144" s="212" t="s">
        <v>188</v>
      </c>
      <c r="G144" s="213" t="s">
        <v>116</v>
      </c>
      <c r="H144" s="214">
        <v>9</v>
      </c>
      <c r="I144" s="215"/>
      <c r="J144" s="216">
        <f>ROUND(I144*H144,2)</f>
        <v>0</v>
      </c>
      <c r="K144" s="212" t="s">
        <v>117</v>
      </c>
      <c r="L144" s="43"/>
      <c r="M144" s="217" t="s">
        <v>1</v>
      </c>
      <c r="N144" s="218" t="s">
        <v>42</v>
      </c>
      <c r="O144" s="90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1" t="s">
        <v>118</v>
      </c>
      <c r="AT144" s="221" t="s">
        <v>113</v>
      </c>
      <c r="AU144" s="221" t="s">
        <v>84</v>
      </c>
      <c r="AY144" s="16" t="s">
        <v>111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6" t="s">
        <v>82</v>
      </c>
      <c r="BK144" s="222">
        <f>ROUND(I144*H144,2)</f>
        <v>0</v>
      </c>
      <c r="BL144" s="16" t="s">
        <v>118</v>
      </c>
      <c r="BM144" s="221" t="s">
        <v>189</v>
      </c>
    </row>
    <row r="145" s="2" customFormat="1" ht="44.25" customHeight="1">
      <c r="A145" s="37"/>
      <c r="B145" s="38"/>
      <c r="C145" s="210" t="s">
        <v>190</v>
      </c>
      <c r="D145" s="210" t="s">
        <v>113</v>
      </c>
      <c r="E145" s="211" t="s">
        <v>191</v>
      </c>
      <c r="F145" s="212" t="s">
        <v>192</v>
      </c>
      <c r="G145" s="213" t="s">
        <v>116</v>
      </c>
      <c r="H145" s="214">
        <v>16</v>
      </c>
      <c r="I145" s="215"/>
      <c r="J145" s="216">
        <f>ROUND(I145*H145,2)</f>
        <v>0</v>
      </c>
      <c r="K145" s="212" t="s">
        <v>117</v>
      </c>
      <c r="L145" s="43"/>
      <c r="M145" s="217" t="s">
        <v>1</v>
      </c>
      <c r="N145" s="218" t="s">
        <v>42</v>
      </c>
      <c r="O145" s="90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1" t="s">
        <v>118</v>
      </c>
      <c r="AT145" s="221" t="s">
        <v>113</v>
      </c>
      <c r="AU145" s="221" t="s">
        <v>84</v>
      </c>
      <c r="AY145" s="16" t="s">
        <v>111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6" t="s">
        <v>82</v>
      </c>
      <c r="BK145" s="222">
        <f>ROUND(I145*H145,2)</f>
        <v>0</v>
      </c>
      <c r="BL145" s="16" t="s">
        <v>118</v>
      </c>
      <c r="BM145" s="221" t="s">
        <v>193</v>
      </c>
    </row>
    <row r="146" s="12" customFormat="1" ht="22.8" customHeight="1">
      <c r="A146" s="12"/>
      <c r="B146" s="194"/>
      <c r="C146" s="195"/>
      <c r="D146" s="196" t="s">
        <v>76</v>
      </c>
      <c r="E146" s="208" t="s">
        <v>151</v>
      </c>
      <c r="F146" s="208" t="s">
        <v>194</v>
      </c>
      <c r="G146" s="195"/>
      <c r="H146" s="195"/>
      <c r="I146" s="198"/>
      <c r="J146" s="209">
        <f>BK146</f>
        <v>0</v>
      </c>
      <c r="K146" s="195"/>
      <c r="L146" s="200"/>
      <c r="M146" s="201"/>
      <c r="N146" s="202"/>
      <c r="O146" s="202"/>
      <c r="P146" s="203">
        <f>SUM(P147:P169)</f>
        <v>0</v>
      </c>
      <c r="Q146" s="202"/>
      <c r="R146" s="203">
        <f>SUM(R147:R169)</f>
        <v>0.93060803199999997</v>
      </c>
      <c r="S146" s="202"/>
      <c r="T146" s="204">
        <f>SUM(T147:T169)</f>
        <v>0.027539999999999999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5" t="s">
        <v>82</v>
      </c>
      <c r="AT146" s="206" t="s">
        <v>76</v>
      </c>
      <c r="AU146" s="206" t="s">
        <v>82</v>
      </c>
      <c r="AY146" s="205" t="s">
        <v>111</v>
      </c>
      <c r="BK146" s="207">
        <f>SUM(BK147:BK169)</f>
        <v>0</v>
      </c>
    </row>
    <row r="147" s="2" customFormat="1" ht="44.25" customHeight="1">
      <c r="A147" s="37"/>
      <c r="B147" s="38"/>
      <c r="C147" s="210" t="s">
        <v>195</v>
      </c>
      <c r="D147" s="210" t="s">
        <v>113</v>
      </c>
      <c r="E147" s="211" t="s">
        <v>196</v>
      </c>
      <c r="F147" s="212" t="s">
        <v>197</v>
      </c>
      <c r="G147" s="213" t="s">
        <v>185</v>
      </c>
      <c r="H147" s="214">
        <v>2</v>
      </c>
      <c r="I147" s="215"/>
      <c r="J147" s="216">
        <f>ROUND(I147*H147,2)</f>
        <v>0</v>
      </c>
      <c r="K147" s="212" t="s">
        <v>117</v>
      </c>
      <c r="L147" s="43"/>
      <c r="M147" s="217" t="s">
        <v>1</v>
      </c>
      <c r="N147" s="218" t="s">
        <v>42</v>
      </c>
      <c r="O147" s="90"/>
      <c r="P147" s="219">
        <f>O147*H147</f>
        <v>0</v>
      </c>
      <c r="Q147" s="219">
        <v>0.0016692</v>
      </c>
      <c r="R147" s="219">
        <f>Q147*H147</f>
        <v>0.0033384</v>
      </c>
      <c r="S147" s="219">
        <v>0.013769999999999999</v>
      </c>
      <c r="T147" s="220">
        <f>S147*H147</f>
        <v>0.027539999999999999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1" t="s">
        <v>118</v>
      </c>
      <c r="AT147" s="221" t="s">
        <v>113</v>
      </c>
      <c r="AU147" s="221" t="s">
        <v>84</v>
      </c>
      <c r="AY147" s="16" t="s">
        <v>111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6" t="s">
        <v>82</v>
      </c>
      <c r="BK147" s="222">
        <f>ROUND(I147*H147,2)</f>
        <v>0</v>
      </c>
      <c r="BL147" s="16" t="s">
        <v>118</v>
      </c>
      <c r="BM147" s="221" t="s">
        <v>198</v>
      </c>
    </row>
    <row r="148" s="2" customFormat="1" ht="24.15" customHeight="1">
      <c r="A148" s="37"/>
      <c r="B148" s="38"/>
      <c r="C148" s="246" t="s">
        <v>199</v>
      </c>
      <c r="D148" s="246" t="s">
        <v>157</v>
      </c>
      <c r="E148" s="247" t="s">
        <v>200</v>
      </c>
      <c r="F148" s="248" t="s">
        <v>201</v>
      </c>
      <c r="G148" s="249" t="s">
        <v>202</v>
      </c>
      <c r="H148" s="250">
        <v>1</v>
      </c>
      <c r="I148" s="251"/>
      <c r="J148" s="252">
        <f>ROUND(I148*H148,2)</f>
        <v>0</v>
      </c>
      <c r="K148" s="248" t="s">
        <v>1</v>
      </c>
      <c r="L148" s="253"/>
      <c r="M148" s="254" t="s">
        <v>1</v>
      </c>
      <c r="N148" s="255" t="s">
        <v>42</v>
      </c>
      <c r="O148" s="90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1" t="s">
        <v>151</v>
      </c>
      <c r="AT148" s="221" t="s">
        <v>157</v>
      </c>
      <c r="AU148" s="221" t="s">
        <v>84</v>
      </c>
      <c r="AY148" s="16" t="s">
        <v>111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6" t="s">
        <v>82</v>
      </c>
      <c r="BK148" s="222">
        <f>ROUND(I148*H148,2)</f>
        <v>0</v>
      </c>
      <c r="BL148" s="16" t="s">
        <v>118</v>
      </c>
      <c r="BM148" s="221" t="s">
        <v>203</v>
      </c>
    </row>
    <row r="149" s="2" customFormat="1" ht="24.15" customHeight="1">
      <c r="A149" s="37"/>
      <c r="B149" s="38"/>
      <c r="C149" s="246" t="s">
        <v>204</v>
      </c>
      <c r="D149" s="246" t="s">
        <v>157</v>
      </c>
      <c r="E149" s="247" t="s">
        <v>205</v>
      </c>
      <c r="F149" s="248" t="s">
        <v>206</v>
      </c>
      <c r="G149" s="249" t="s">
        <v>202</v>
      </c>
      <c r="H149" s="250">
        <v>1</v>
      </c>
      <c r="I149" s="251"/>
      <c r="J149" s="252">
        <f>ROUND(I149*H149,2)</f>
        <v>0</v>
      </c>
      <c r="K149" s="248" t="s">
        <v>1</v>
      </c>
      <c r="L149" s="253"/>
      <c r="M149" s="254" t="s">
        <v>1</v>
      </c>
      <c r="N149" s="255" t="s">
        <v>42</v>
      </c>
      <c r="O149" s="90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1" t="s">
        <v>151</v>
      </c>
      <c r="AT149" s="221" t="s">
        <v>157</v>
      </c>
      <c r="AU149" s="221" t="s">
        <v>84</v>
      </c>
      <c r="AY149" s="16" t="s">
        <v>111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6" t="s">
        <v>82</v>
      </c>
      <c r="BK149" s="222">
        <f>ROUND(I149*H149,2)</f>
        <v>0</v>
      </c>
      <c r="BL149" s="16" t="s">
        <v>118</v>
      </c>
      <c r="BM149" s="221" t="s">
        <v>207</v>
      </c>
    </row>
    <row r="150" s="2" customFormat="1" ht="37.8" customHeight="1">
      <c r="A150" s="37"/>
      <c r="B150" s="38"/>
      <c r="C150" s="246" t="s">
        <v>208</v>
      </c>
      <c r="D150" s="246" t="s">
        <v>157</v>
      </c>
      <c r="E150" s="247" t="s">
        <v>209</v>
      </c>
      <c r="F150" s="248" t="s">
        <v>210</v>
      </c>
      <c r="G150" s="249" t="s">
        <v>202</v>
      </c>
      <c r="H150" s="250">
        <v>1</v>
      </c>
      <c r="I150" s="251"/>
      <c r="J150" s="252">
        <f>ROUND(I150*H150,2)</f>
        <v>0</v>
      </c>
      <c r="K150" s="248" t="s">
        <v>1</v>
      </c>
      <c r="L150" s="253"/>
      <c r="M150" s="254" t="s">
        <v>1</v>
      </c>
      <c r="N150" s="255" t="s">
        <v>42</v>
      </c>
      <c r="O150" s="90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1" t="s">
        <v>151</v>
      </c>
      <c r="AT150" s="221" t="s">
        <v>157</v>
      </c>
      <c r="AU150" s="221" t="s">
        <v>84</v>
      </c>
      <c r="AY150" s="16" t="s">
        <v>111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6" t="s">
        <v>82</v>
      </c>
      <c r="BK150" s="222">
        <f>ROUND(I150*H150,2)</f>
        <v>0</v>
      </c>
      <c r="BL150" s="16" t="s">
        <v>118</v>
      </c>
      <c r="BM150" s="221" t="s">
        <v>211</v>
      </c>
    </row>
    <row r="151" s="2" customFormat="1" ht="37.8" customHeight="1">
      <c r="A151" s="37"/>
      <c r="B151" s="38"/>
      <c r="C151" s="210" t="s">
        <v>7</v>
      </c>
      <c r="D151" s="210" t="s">
        <v>113</v>
      </c>
      <c r="E151" s="211" t="s">
        <v>212</v>
      </c>
      <c r="F151" s="212" t="s">
        <v>213</v>
      </c>
      <c r="G151" s="213" t="s">
        <v>180</v>
      </c>
      <c r="H151" s="214">
        <v>8.5</v>
      </c>
      <c r="I151" s="215"/>
      <c r="J151" s="216">
        <f>ROUND(I151*H151,2)</f>
        <v>0</v>
      </c>
      <c r="K151" s="212" t="s">
        <v>117</v>
      </c>
      <c r="L151" s="43"/>
      <c r="M151" s="217" t="s">
        <v>1</v>
      </c>
      <c r="N151" s="218" t="s">
        <v>42</v>
      </c>
      <c r="O151" s="90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1" t="s">
        <v>118</v>
      </c>
      <c r="AT151" s="221" t="s">
        <v>113</v>
      </c>
      <c r="AU151" s="221" t="s">
        <v>84</v>
      </c>
      <c r="AY151" s="16" t="s">
        <v>111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6" t="s">
        <v>82</v>
      </c>
      <c r="BK151" s="222">
        <f>ROUND(I151*H151,2)</f>
        <v>0</v>
      </c>
      <c r="BL151" s="16" t="s">
        <v>118</v>
      </c>
      <c r="BM151" s="221" t="s">
        <v>214</v>
      </c>
    </row>
    <row r="152" s="2" customFormat="1" ht="44.25" customHeight="1">
      <c r="A152" s="37"/>
      <c r="B152" s="38"/>
      <c r="C152" s="210" t="s">
        <v>215</v>
      </c>
      <c r="D152" s="210" t="s">
        <v>113</v>
      </c>
      <c r="E152" s="211" t="s">
        <v>216</v>
      </c>
      <c r="F152" s="212" t="s">
        <v>217</v>
      </c>
      <c r="G152" s="213" t="s">
        <v>180</v>
      </c>
      <c r="H152" s="214">
        <v>5.2000000000000002</v>
      </c>
      <c r="I152" s="215"/>
      <c r="J152" s="216">
        <f>ROUND(I152*H152,2)</f>
        <v>0</v>
      </c>
      <c r="K152" s="212" t="s">
        <v>117</v>
      </c>
      <c r="L152" s="43"/>
      <c r="M152" s="217" t="s">
        <v>1</v>
      </c>
      <c r="N152" s="218" t="s">
        <v>42</v>
      </c>
      <c r="O152" s="90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1" t="s">
        <v>118</v>
      </c>
      <c r="AT152" s="221" t="s">
        <v>113</v>
      </c>
      <c r="AU152" s="221" t="s">
        <v>84</v>
      </c>
      <c r="AY152" s="16" t="s">
        <v>111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6" t="s">
        <v>82</v>
      </c>
      <c r="BK152" s="222">
        <f>ROUND(I152*H152,2)</f>
        <v>0</v>
      </c>
      <c r="BL152" s="16" t="s">
        <v>118</v>
      </c>
      <c r="BM152" s="221" t="s">
        <v>218</v>
      </c>
    </row>
    <row r="153" s="13" customFormat="1">
      <c r="A153" s="13"/>
      <c r="B153" s="223"/>
      <c r="C153" s="224"/>
      <c r="D153" s="225" t="s">
        <v>120</v>
      </c>
      <c r="E153" s="226" t="s">
        <v>1</v>
      </c>
      <c r="F153" s="227" t="s">
        <v>219</v>
      </c>
      <c r="G153" s="224"/>
      <c r="H153" s="228">
        <v>5.2000000000000002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120</v>
      </c>
      <c r="AU153" s="234" t="s">
        <v>84</v>
      </c>
      <c r="AV153" s="13" t="s">
        <v>84</v>
      </c>
      <c r="AW153" s="13" t="s">
        <v>32</v>
      </c>
      <c r="AX153" s="13" t="s">
        <v>82</v>
      </c>
      <c r="AY153" s="234" t="s">
        <v>111</v>
      </c>
    </row>
    <row r="154" s="2" customFormat="1" ht="33" customHeight="1">
      <c r="A154" s="37"/>
      <c r="B154" s="38"/>
      <c r="C154" s="246" t="s">
        <v>220</v>
      </c>
      <c r="D154" s="246" t="s">
        <v>157</v>
      </c>
      <c r="E154" s="247" t="s">
        <v>221</v>
      </c>
      <c r="F154" s="248" t="s">
        <v>222</v>
      </c>
      <c r="G154" s="249" t="s">
        <v>180</v>
      </c>
      <c r="H154" s="250">
        <v>18</v>
      </c>
      <c r="I154" s="251"/>
      <c r="J154" s="252">
        <f>ROUND(I154*H154,2)</f>
        <v>0</v>
      </c>
      <c r="K154" s="248" t="s">
        <v>1</v>
      </c>
      <c r="L154" s="253"/>
      <c r="M154" s="254" t="s">
        <v>1</v>
      </c>
      <c r="N154" s="255" t="s">
        <v>42</v>
      </c>
      <c r="O154" s="90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1" t="s">
        <v>151</v>
      </c>
      <c r="AT154" s="221" t="s">
        <v>157</v>
      </c>
      <c r="AU154" s="221" t="s">
        <v>84</v>
      </c>
      <c r="AY154" s="16" t="s">
        <v>111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6" t="s">
        <v>82</v>
      </c>
      <c r="BK154" s="222">
        <f>ROUND(I154*H154,2)</f>
        <v>0</v>
      </c>
      <c r="BL154" s="16" t="s">
        <v>118</v>
      </c>
      <c r="BM154" s="221" t="s">
        <v>223</v>
      </c>
    </row>
    <row r="155" s="2" customFormat="1" ht="24.15" customHeight="1">
      <c r="A155" s="37"/>
      <c r="B155" s="38"/>
      <c r="C155" s="246" t="s">
        <v>224</v>
      </c>
      <c r="D155" s="246" t="s">
        <v>157</v>
      </c>
      <c r="E155" s="247" t="s">
        <v>225</v>
      </c>
      <c r="F155" s="248" t="s">
        <v>226</v>
      </c>
      <c r="G155" s="249" t="s">
        <v>202</v>
      </c>
      <c r="H155" s="250">
        <v>3</v>
      </c>
      <c r="I155" s="251"/>
      <c r="J155" s="252">
        <f>ROUND(I155*H155,2)</f>
        <v>0</v>
      </c>
      <c r="K155" s="248" t="s">
        <v>1</v>
      </c>
      <c r="L155" s="253"/>
      <c r="M155" s="254" t="s">
        <v>1</v>
      </c>
      <c r="N155" s="255" t="s">
        <v>42</v>
      </c>
      <c r="O155" s="90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1" t="s">
        <v>151</v>
      </c>
      <c r="AT155" s="221" t="s">
        <v>157</v>
      </c>
      <c r="AU155" s="221" t="s">
        <v>84</v>
      </c>
      <c r="AY155" s="16" t="s">
        <v>111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6" t="s">
        <v>82</v>
      </c>
      <c r="BK155" s="222">
        <f>ROUND(I155*H155,2)</f>
        <v>0</v>
      </c>
      <c r="BL155" s="16" t="s">
        <v>118</v>
      </c>
      <c r="BM155" s="221" t="s">
        <v>227</v>
      </c>
    </row>
    <row r="156" s="2" customFormat="1" ht="37.8" customHeight="1">
      <c r="A156" s="37"/>
      <c r="B156" s="38"/>
      <c r="C156" s="210" t="s">
        <v>228</v>
      </c>
      <c r="D156" s="210" t="s">
        <v>113</v>
      </c>
      <c r="E156" s="211" t="s">
        <v>229</v>
      </c>
      <c r="F156" s="212" t="s">
        <v>230</v>
      </c>
      <c r="G156" s="213" t="s">
        <v>180</v>
      </c>
      <c r="H156" s="214">
        <v>8</v>
      </c>
      <c r="I156" s="215"/>
      <c r="J156" s="216">
        <f>ROUND(I156*H156,2)</f>
        <v>0</v>
      </c>
      <c r="K156" s="212" t="s">
        <v>117</v>
      </c>
      <c r="L156" s="43"/>
      <c r="M156" s="217" t="s">
        <v>1</v>
      </c>
      <c r="N156" s="218" t="s">
        <v>42</v>
      </c>
      <c r="O156" s="90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1" t="s">
        <v>118</v>
      </c>
      <c r="AT156" s="221" t="s">
        <v>113</v>
      </c>
      <c r="AU156" s="221" t="s">
        <v>84</v>
      </c>
      <c r="AY156" s="16" t="s">
        <v>111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6" t="s">
        <v>82</v>
      </c>
      <c r="BK156" s="222">
        <f>ROUND(I156*H156,2)</f>
        <v>0</v>
      </c>
      <c r="BL156" s="16" t="s">
        <v>118</v>
      </c>
      <c r="BM156" s="221" t="s">
        <v>231</v>
      </c>
    </row>
    <row r="157" s="2" customFormat="1" ht="33" customHeight="1">
      <c r="A157" s="37"/>
      <c r="B157" s="38"/>
      <c r="C157" s="246" t="s">
        <v>232</v>
      </c>
      <c r="D157" s="246" t="s">
        <v>157</v>
      </c>
      <c r="E157" s="247" t="s">
        <v>233</v>
      </c>
      <c r="F157" s="248" t="s">
        <v>234</v>
      </c>
      <c r="G157" s="249" t="s">
        <v>180</v>
      </c>
      <c r="H157" s="250">
        <v>12</v>
      </c>
      <c r="I157" s="251"/>
      <c r="J157" s="252">
        <f>ROUND(I157*H157,2)</f>
        <v>0</v>
      </c>
      <c r="K157" s="248" t="s">
        <v>1</v>
      </c>
      <c r="L157" s="253"/>
      <c r="M157" s="254" t="s">
        <v>1</v>
      </c>
      <c r="N157" s="255" t="s">
        <v>42</v>
      </c>
      <c r="O157" s="90"/>
      <c r="P157" s="219">
        <f>O157*H157</f>
        <v>0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1" t="s">
        <v>151</v>
      </c>
      <c r="AT157" s="221" t="s">
        <v>157</v>
      </c>
      <c r="AU157" s="221" t="s">
        <v>84</v>
      </c>
      <c r="AY157" s="16" t="s">
        <v>111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6" t="s">
        <v>82</v>
      </c>
      <c r="BK157" s="222">
        <f>ROUND(I157*H157,2)</f>
        <v>0</v>
      </c>
      <c r="BL157" s="16" t="s">
        <v>118</v>
      </c>
      <c r="BM157" s="221" t="s">
        <v>235</v>
      </c>
    </row>
    <row r="158" s="2" customFormat="1" ht="37.8" customHeight="1">
      <c r="A158" s="37"/>
      <c r="B158" s="38"/>
      <c r="C158" s="210" t="s">
        <v>236</v>
      </c>
      <c r="D158" s="210" t="s">
        <v>113</v>
      </c>
      <c r="E158" s="211" t="s">
        <v>237</v>
      </c>
      <c r="F158" s="212" t="s">
        <v>238</v>
      </c>
      <c r="G158" s="213" t="s">
        <v>185</v>
      </c>
      <c r="H158" s="214">
        <v>9</v>
      </c>
      <c r="I158" s="215"/>
      <c r="J158" s="216">
        <f>ROUND(I158*H158,2)</f>
        <v>0</v>
      </c>
      <c r="K158" s="212" t="s">
        <v>117</v>
      </c>
      <c r="L158" s="43"/>
      <c r="M158" s="217" t="s">
        <v>1</v>
      </c>
      <c r="N158" s="218" t="s">
        <v>42</v>
      </c>
      <c r="O158" s="90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1" t="s">
        <v>118</v>
      </c>
      <c r="AT158" s="221" t="s">
        <v>113</v>
      </c>
      <c r="AU158" s="221" t="s">
        <v>84</v>
      </c>
      <c r="AY158" s="16" t="s">
        <v>111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6" t="s">
        <v>82</v>
      </c>
      <c r="BK158" s="222">
        <f>ROUND(I158*H158,2)</f>
        <v>0</v>
      </c>
      <c r="BL158" s="16" t="s">
        <v>118</v>
      </c>
      <c r="BM158" s="221" t="s">
        <v>239</v>
      </c>
    </row>
    <row r="159" s="2" customFormat="1" ht="24.15" customHeight="1">
      <c r="A159" s="37"/>
      <c r="B159" s="38"/>
      <c r="C159" s="246" t="s">
        <v>240</v>
      </c>
      <c r="D159" s="246" t="s">
        <v>157</v>
      </c>
      <c r="E159" s="247" t="s">
        <v>241</v>
      </c>
      <c r="F159" s="248" t="s">
        <v>242</v>
      </c>
      <c r="G159" s="249" t="s">
        <v>202</v>
      </c>
      <c r="H159" s="250">
        <v>5</v>
      </c>
      <c r="I159" s="251"/>
      <c r="J159" s="252">
        <f>ROUND(I159*H159,2)</f>
        <v>0</v>
      </c>
      <c r="K159" s="248" t="s">
        <v>1</v>
      </c>
      <c r="L159" s="253"/>
      <c r="M159" s="254" t="s">
        <v>1</v>
      </c>
      <c r="N159" s="255" t="s">
        <v>42</v>
      </c>
      <c r="O159" s="90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1" t="s">
        <v>151</v>
      </c>
      <c r="AT159" s="221" t="s">
        <v>157</v>
      </c>
      <c r="AU159" s="221" t="s">
        <v>84</v>
      </c>
      <c r="AY159" s="16" t="s">
        <v>111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6" t="s">
        <v>82</v>
      </c>
      <c r="BK159" s="222">
        <f>ROUND(I159*H159,2)</f>
        <v>0</v>
      </c>
      <c r="BL159" s="16" t="s">
        <v>118</v>
      </c>
      <c r="BM159" s="221" t="s">
        <v>243</v>
      </c>
    </row>
    <row r="160" s="2" customFormat="1" ht="24.15" customHeight="1">
      <c r="A160" s="37"/>
      <c r="B160" s="38"/>
      <c r="C160" s="246" t="s">
        <v>244</v>
      </c>
      <c r="D160" s="246" t="s">
        <v>157</v>
      </c>
      <c r="E160" s="247" t="s">
        <v>245</v>
      </c>
      <c r="F160" s="248" t="s">
        <v>246</v>
      </c>
      <c r="G160" s="249" t="s">
        <v>202</v>
      </c>
      <c r="H160" s="250">
        <v>4</v>
      </c>
      <c r="I160" s="251"/>
      <c r="J160" s="252">
        <f>ROUND(I160*H160,2)</f>
        <v>0</v>
      </c>
      <c r="K160" s="248" t="s">
        <v>1</v>
      </c>
      <c r="L160" s="253"/>
      <c r="M160" s="254" t="s">
        <v>1</v>
      </c>
      <c r="N160" s="255" t="s">
        <v>42</v>
      </c>
      <c r="O160" s="90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1" t="s">
        <v>151</v>
      </c>
      <c r="AT160" s="221" t="s">
        <v>157</v>
      </c>
      <c r="AU160" s="221" t="s">
        <v>84</v>
      </c>
      <c r="AY160" s="16" t="s">
        <v>111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6" t="s">
        <v>82</v>
      </c>
      <c r="BK160" s="222">
        <f>ROUND(I160*H160,2)</f>
        <v>0</v>
      </c>
      <c r="BL160" s="16" t="s">
        <v>118</v>
      </c>
      <c r="BM160" s="221" t="s">
        <v>247</v>
      </c>
    </row>
    <row r="161" s="2" customFormat="1" ht="21.75" customHeight="1">
      <c r="A161" s="37"/>
      <c r="B161" s="38"/>
      <c r="C161" s="210" t="s">
        <v>248</v>
      </c>
      <c r="D161" s="210" t="s">
        <v>113</v>
      </c>
      <c r="E161" s="211" t="s">
        <v>249</v>
      </c>
      <c r="F161" s="212" t="s">
        <v>250</v>
      </c>
      <c r="G161" s="213" t="s">
        <v>180</v>
      </c>
      <c r="H161" s="214">
        <v>14</v>
      </c>
      <c r="I161" s="215"/>
      <c r="J161" s="216">
        <f>ROUND(I161*H161,2)</f>
        <v>0</v>
      </c>
      <c r="K161" s="212" t="s">
        <v>117</v>
      </c>
      <c r="L161" s="43"/>
      <c r="M161" s="217" t="s">
        <v>1</v>
      </c>
      <c r="N161" s="218" t="s">
        <v>42</v>
      </c>
      <c r="O161" s="90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1" t="s">
        <v>118</v>
      </c>
      <c r="AT161" s="221" t="s">
        <v>113</v>
      </c>
      <c r="AU161" s="221" t="s">
        <v>84</v>
      </c>
      <c r="AY161" s="16" t="s">
        <v>111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6" t="s">
        <v>82</v>
      </c>
      <c r="BK161" s="222">
        <f>ROUND(I161*H161,2)</f>
        <v>0</v>
      </c>
      <c r="BL161" s="16" t="s">
        <v>118</v>
      </c>
      <c r="BM161" s="221" t="s">
        <v>251</v>
      </c>
    </row>
    <row r="162" s="2" customFormat="1" ht="24.15" customHeight="1">
      <c r="A162" s="37"/>
      <c r="B162" s="38"/>
      <c r="C162" s="210" t="s">
        <v>252</v>
      </c>
      <c r="D162" s="210" t="s">
        <v>113</v>
      </c>
      <c r="E162" s="211" t="s">
        <v>253</v>
      </c>
      <c r="F162" s="212" t="s">
        <v>254</v>
      </c>
      <c r="G162" s="213" t="s">
        <v>180</v>
      </c>
      <c r="H162" s="214">
        <v>14</v>
      </c>
      <c r="I162" s="215"/>
      <c r="J162" s="216">
        <f>ROUND(I162*H162,2)</f>
        <v>0</v>
      </c>
      <c r="K162" s="212" t="s">
        <v>1</v>
      </c>
      <c r="L162" s="43"/>
      <c r="M162" s="217" t="s">
        <v>1</v>
      </c>
      <c r="N162" s="218" t="s">
        <v>42</v>
      </c>
      <c r="O162" s="90"/>
      <c r="P162" s="219">
        <f>O162*H162</f>
        <v>0</v>
      </c>
      <c r="Q162" s="219">
        <v>1.4100000000000001E-06</v>
      </c>
      <c r="R162" s="219">
        <f>Q162*H162</f>
        <v>1.9740000000000001E-05</v>
      </c>
      <c r="S162" s="219">
        <v>0</v>
      </c>
      <c r="T162" s="22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1" t="s">
        <v>118</v>
      </c>
      <c r="AT162" s="221" t="s">
        <v>113</v>
      </c>
      <c r="AU162" s="221" t="s">
        <v>84</v>
      </c>
      <c r="AY162" s="16" t="s">
        <v>111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6" t="s">
        <v>82</v>
      </c>
      <c r="BK162" s="222">
        <f>ROUND(I162*H162,2)</f>
        <v>0</v>
      </c>
      <c r="BL162" s="16" t="s">
        <v>118</v>
      </c>
      <c r="BM162" s="221" t="s">
        <v>255</v>
      </c>
    </row>
    <row r="163" s="2" customFormat="1" ht="24.15" customHeight="1">
      <c r="A163" s="37"/>
      <c r="B163" s="38"/>
      <c r="C163" s="210" t="s">
        <v>256</v>
      </c>
      <c r="D163" s="210" t="s">
        <v>113</v>
      </c>
      <c r="E163" s="211" t="s">
        <v>257</v>
      </c>
      <c r="F163" s="212" t="s">
        <v>258</v>
      </c>
      <c r="G163" s="213" t="s">
        <v>185</v>
      </c>
      <c r="H163" s="214">
        <v>2</v>
      </c>
      <c r="I163" s="215"/>
      <c r="J163" s="216">
        <f>ROUND(I163*H163,2)</f>
        <v>0</v>
      </c>
      <c r="K163" s="212" t="s">
        <v>1</v>
      </c>
      <c r="L163" s="43"/>
      <c r="M163" s="217" t="s">
        <v>1</v>
      </c>
      <c r="N163" s="218" t="s">
        <v>42</v>
      </c>
      <c r="O163" s="90"/>
      <c r="P163" s="219">
        <f>O163*H163</f>
        <v>0</v>
      </c>
      <c r="Q163" s="219">
        <v>0.45937290600000003</v>
      </c>
      <c r="R163" s="219">
        <f>Q163*H163</f>
        <v>0.91874581200000005</v>
      </c>
      <c r="S163" s="219">
        <v>0</v>
      </c>
      <c r="T163" s="22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1" t="s">
        <v>118</v>
      </c>
      <c r="AT163" s="221" t="s">
        <v>113</v>
      </c>
      <c r="AU163" s="221" t="s">
        <v>84</v>
      </c>
      <c r="AY163" s="16" t="s">
        <v>111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6" t="s">
        <v>82</v>
      </c>
      <c r="BK163" s="222">
        <f>ROUND(I163*H163,2)</f>
        <v>0</v>
      </c>
      <c r="BL163" s="16" t="s">
        <v>118</v>
      </c>
      <c r="BM163" s="221" t="s">
        <v>259</v>
      </c>
    </row>
    <row r="164" s="2" customFormat="1" ht="33" customHeight="1">
      <c r="A164" s="37"/>
      <c r="B164" s="38"/>
      <c r="C164" s="210" t="s">
        <v>260</v>
      </c>
      <c r="D164" s="210" t="s">
        <v>113</v>
      </c>
      <c r="E164" s="211" t="s">
        <v>261</v>
      </c>
      <c r="F164" s="212" t="s">
        <v>262</v>
      </c>
      <c r="G164" s="213" t="s">
        <v>185</v>
      </c>
      <c r="H164" s="214">
        <v>1</v>
      </c>
      <c r="I164" s="215"/>
      <c r="J164" s="216">
        <f>ROUND(I164*H164,2)</f>
        <v>0</v>
      </c>
      <c r="K164" s="212" t="s">
        <v>117</v>
      </c>
      <c r="L164" s="43"/>
      <c r="M164" s="217" t="s">
        <v>1</v>
      </c>
      <c r="N164" s="218" t="s">
        <v>42</v>
      </c>
      <c r="O164" s="90"/>
      <c r="P164" s="219">
        <f>O164*H164</f>
        <v>0</v>
      </c>
      <c r="Q164" s="219">
        <v>0.00015799999999999999</v>
      </c>
      <c r="R164" s="219">
        <f>Q164*H164</f>
        <v>0.00015799999999999999</v>
      </c>
      <c r="S164" s="219">
        <v>0</v>
      </c>
      <c r="T164" s="22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1" t="s">
        <v>118</v>
      </c>
      <c r="AT164" s="221" t="s">
        <v>113</v>
      </c>
      <c r="AU164" s="221" t="s">
        <v>84</v>
      </c>
      <c r="AY164" s="16" t="s">
        <v>111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6" t="s">
        <v>82</v>
      </c>
      <c r="BK164" s="222">
        <f>ROUND(I164*H164,2)</f>
        <v>0</v>
      </c>
      <c r="BL164" s="16" t="s">
        <v>118</v>
      </c>
      <c r="BM164" s="221" t="s">
        <v>263</v>
      </c>
    </row>
    <row r="165" s="2" customFormat="1" ht="24.15" customHeight="1">
      <c r="A165" s="37"/>
      <c r="B165" s="38"/>
      <c r="C165" s="246" t="s">
        <v>264</v>
      </c>
      <c r="D165" s="246" t="s">
        <v>157</v>
      </c>
      <c r="E165" s="247" t="s">
        <v>265</v>
      </c>
      <c r="F165" s="248" t="s">
        <v>266</v>
      </c>
      <c r="G165" s="249" t="s">
        <v>202</v>
      </c>
      <c r="H165" s="250">
        <v>1</v>
      </c>
      <c r="I165" s="251"/>
      <c r="J165" s="252">
        <f>ROUND(I165*H165,2)</f>
        <v>0</v>
      </c>
      <c r="K165" s="248" t="s">
        <v>1</v>
      </c>
      <c r="L165" s="253"/>
      <c r="M165" s="254" t="s">
        <v>1</v>
      </c>
      <c r="N165" s="255" t="s">
        <v>42</v>
      </c>
      <c r="O165" s="90"/>
      <c r="P165" s="219">
        <f>O165*H165</f>
        <v>0</v>
      </c>
      <c r="Q165" s="219">
        <v>0</v>
      </c>
      <c r="R165" s="219">
        <f>Q165*H165</f>
        <v>0</v>
      </c>
      <c r="S165" s="219">
        <v>0</v>
      </c>
      <c r="T165" s="22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1" t="s">
        <v>151</v>
      </c>
      <c r="AT165" s="221" t="s">
        <v>157</v>
      </c>
      <c r="AU165" s="221" t="s">
        <v>84</v>
      </c>
      <c r="AY165" s="16" t="s">
        <v>111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6" t="s">
        <v>82</v>
      </c>
      <c r="BK165" s="222">
        <f>ROUND(I165*H165,2)</f>
        <v>0</v>
      </c>
      <c r="BL165" s="16" t="s">
        <v>118</v>
      </c>
      <c r="BM165" s="221" t="s">
        <v>267</v>
      </c>
    </row>
    <row r="166" s="2" customFormat="1" ht="16.5" customHeight="1">
      <c r="A166" s="37"/>
      <c r="B166" s="38"/>
      <c r="C166" s="210" t="s">
        <v>268</v>
      </c>
      <c r="D166" s="210" t="s">
        <v>113</v>
      </c>
      <c r="E166" s="211" t="s">
        <v>269</v>
      </c>
      <c r="F166" s="212" t="s">
        <v>270</v>
      </c>
      <c r="G166" s="213" t="s">
        <v>180</v>
      </c>
      <c r="H166" s="214">
        <v>28</v>
      </c>
      <c r="I166" s="215"/>
      <c r="J166" s="216">
        <f>ROUND(I166*H166,2)</f>
        <v>0</v>
      </c>
      <c r="K166" s="212" t="s">
        <v>117</v>
      </c>
      <c r="L166" s="43"/>
      <c r="M166" s="217" t="s">
        <v>1</v>
      </c>
      <c r="N166" s="218" t="s">
        <v>42</v>
      </c>
      <c r="O166" s="90"/>
      <c r="P166" s="219">
        <f>O166*H166</f>
        <v>0</v>
      </c>
      <c r="Q166" s="219">
        <v>0.00019236000000000001</v>
      </c>
      <c r="R166" s="219">
        <f>Q166*H166</f>
        <v>0.0053860800000000006</v>
      </c>
      <c r="S166" s="219">
        <v>0</v>
      </c>
      <c r="T166" s="22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1" t="s">
        <v>118</v>
      </c>
      <c r="AT166" s="221" t="s">
        <v>113</v>
      </c>
      <c r="AU166" s="221" t="s">
        <v>84</v>
      </c>
      <c r="AY166" s="16" t="s">
        <v>111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6" t="s">
        <v>82</v>
      </c>
      <c r="BK166" s="222">
        <f>ROUND(I166*H166,2)</f>
        <v>0</v>
      </c>
      <c r="BL166" s="16" t="s">
        <v>118</v>
      </c>
      <c r="BM166" s="221" t="s">
        <v>271</v>
      </c>
    </row>
    <row r="167" s="2" customFormat="1" ht="21.75" customHeight="1">
      <c r="A167" s="37"/>
      <c r="B167" s="38"/>
      <c r="C167" s="210" t="s">
        <v>272</v>
      </c>
      <c r="D167" s="210" t="s">
        <v>113</v>
      </c>
      <c r="E167" s="211" t="s">
        <v>273</v>
      </c>
      <c r="F167" s="212" t="s">
        <v>274</v>
      </c>
      <c r="G167" s="213" t="s">
        <v>180</v>
      </c>
      <c r="H167" s="214">
        <v>14</v>
      </c>
      <c r="I167" s="215"/>
      <c r="J167" s="216">
        <f>ROUND(I167*H167,2)</f>
        <v>0</v>
      </c>
      <c r="K167" s="212" t="s">
        <v>117</v>
      </c>
      <c r="L167" s="43"/>
      <c r="M167" s="217" t="s">
        <v>1</v>
      </c>
      <c r="N167" s="218" t="s">
        <v>42</v>
      </c>
      <c r="O167" s="90"/>
      <c r="P167" s="219">
        <f>O167*H167</f>
        <v>0</v>
      </c>
      <c r="Q167" s="219">
        <v>6.0000000000000002E-05</v>
      </c>
      <c r="R167" s="219">
        <f>Q167*H167</f>
        <v>0.00084000000000000003</v>
      </c>
      <c r="S167" s="219">
        <v>0</v>
      </c>
      <c r="T167" s="22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1" t="s">
        <v>118</v>
      </c>
      <c r="AT167" s="221" t="s">
        <v>113</v>
      </c>
      <c r="AU167" s="221" t="s">
        <v>84</v>
      </c>
      <c r="AY167" s="16" t="s">
        <v>111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6" t="s">
        <v>82</v>
      </c>
      <c r="BK167" s="222">
        <f>ROUND(I167*H167,2)</f>
        <v>0</v>
      </c>
      <c r="BL167" s="16" t="s">
        <v>118</v>
      </c>
      <c r="BM167" s="221" t="s">
        <v>275</v>
      </c>
    </row>
    <row r="168" s="2" customFormat="1" ht="37.8" customHeight="1">
      <c r="A168" s="37"/>
      <c r="B168" s="38"/>
      <c r="C168" s="210" t="s">
        <v>276</v>
      </c>
      <c r="D168" s="210" t="s">
        <v>113</v>
      </c>
      <c r="E168" s="211" t="s">
        <v>277</v>
      </c>
      <c r="F168" s="212" t="s">
        <v>278</v>
      </c>
      <c r="G168" s="213" t="s">
        <v>185</v>
      </c>
      <c r="H168" s="214">
        <v>6</v>
      </c>
      <c r="I168" s="215"/>
      <c r="J168" s="216">
        <f>ROUND(I168*H168,2)</f>
        <v>0</v>
      </c>
      <c r="K168" s="212" t="s">
        <v>117</v>
      </c>
      <c r="L168" s="43"/>
      <c r="M168" s="217" t="s">
        <v>1</v>
      </c>
      <c r="N168" s="218" t="s">
        <v>42</v>
      </c>
      <c r="O168" s="90"/>
      <c r="P168" s="219">
        <f>O168*H168</f>
        <v>0</v>
      </c>
      <c r="Q168" s="219">
        <v>0.00010000000000000001</v>
      </c>
      <c r="R168" s="219">
        <f>Q168*H168</f>
        <v>0.00060000000000000006</v>
      </c>
      <c r="S168" s="219">
        <v>0</v>
      </c>
      <c r="T168" s="22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1" t="s">
        <v>118</v>
      </c>
      <c r="AT168" s="221" t="s">
        <v>113</v>
      </c>
      <c r="AU168" s="221" t="s">
        <v>84</v>
      </c>
      <c r="AY168" s="16" t="s">
        <v>111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6" t="s">
        <v>82</v>
      </c>
      <c r="BK168" s="222">
        <f>ROUND(I168*H168,2)</f>
        <v>0</v>
      </c>
      <c r="BL168" s="16" t="s">
        <v>118</v>
      </c>
      <c r="BM168" s="221" t="s">
        <v>279</v>
      </c>
    </row>
    <row r="169" s="2" customFormat="1" ht="24.15" customHeight="1">
      <c r="A169" s="37"/>
      <c r="B169" s="38"/>
      <c r="C169" s="210" t="s">
        <v>280</v>
      </c>
      <c r="D169" s="210" t="s">
        <v>113</v>
      </c>
      <c r="E169" s="211" t="s">
        <v>281</v>
      </c>
      <c r="F169" s="212" t="s">
        <v>282</v>
      </c>
      <c r="G169" s="213" t="s">
        <v>185</v>
      </c>
      <c r="H169" s="214">
        <v>2</v>
      </c>
      <c r="I169" s="215"/>
      <c r="J169" s="216">
        <f>ROUND(I169*H169,2)</f>
        <v>0</v>
      </c>
      <c r="K169" s="212" t="s">
        <v>117</v>
      </c>
      <c r="L169" s="43"/>
      <c r="M169" s="217" t="s">
        <v>1</v>
      </c>
      <c r="N169" s="218" t="s">
        <v>42</v>
      </c>
      <c r="O169" s="90"/>
      <c r="P169" s="219">
        <f>O169*H169</f>
        <v>0</v>
      </c>
      <c r="Q169" s="219">
        <v>0.00076000000000000004</v>
      </c>
      <c r="R169" s="219">
        <f>Q169*H169</f>
        <v>0.0015200000000000001</v>
      </c>
      <c r="S169" s="219">
        <v>0</v>
      </c>
      <c r="T169" s="22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1" t="s">
        <v>118</v>
      </c>
      <c r="AT169" s="221" t="s">
        <v>113</v>
      </c>
      <c r="AU169" s="221" t="s">
        <v>84</v>
      </c>
      <c r="AY169" s="16" t="s">
        <v>111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6" t="s">
        <v>82</v>
      </c>
      <c r="BK169" s="222">
        <f>ROUND(I169*H169,2)</f>
        <v>0</v>
      </c>
      <c r="BL169" s="16" t="s">
        <v>118</v>
      </c>
      <c r="BM169" s="221" t="s">
        <v>283</v>
      </c>
    </row>
    <row r="170" s="12" customFormat="1" ht="22.8" customHeight="1">
      <c r="A170" s="12"/>
      <c r="B170" s="194"/>
      <c r="C170" s="195"/>
      <c r="D170" s="196" t="s">
        <v>76</v>
      </c>
      <c r="E170" s="208" t="s">
        <v>284</v>
      </c>
      <c r="F170" s="208" t="s">
        <v>285</v>
      </c>
      <c r="G170" s="195"/>
      <c r="H170" s="195"/>
      <c r="I170" s="198"/>
      <c r="J170" s="209">
        <f>BK170</f>
        <v>0</v>
      </c>
      <c r="K170" s="195"/>
      <c r="L170" s="200"/>
      <c r="M170" s="201"/>
      <c r="N170" s="202"/>
      <c r="O170" s="202"/>
      <c r="P170" s="203">
        <f>P171</f>
        <v>0</v>
      </c>
      <c r="Q170" s="202"/>
      <c r="R170" s="203">
        <f>R171</f>
        <v>0</v>
      </c>
      <c r="S170" s="202"/>
      <c r="T170" s="204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5" t="s">
        <v>82</v>
      </c>
      <c r="AT170" s="206" t="s">
        <v>76</v>
      </c>
      <c r="AU170" s="206" t="s">
        <v>82</v>
      </c>
      <c r="AY170" s="205" t="s">
        <v>111</v>
      </c>
      <c r="BK170" s="207">
        <f>BK171</f>
        <v>0</v>
      </c>
    </row>
    <row r="171" s="2" customFormat="1" ht="49.05" customHeight="1">
      <c r="A171" s="37"/>
      <c r="B171" s="38"/>
      <c r="C171" s="210" t="s">
        <v>286</v>
      </c>
      <c r="D171" s="210" t="s">
        <v>113</v>
      </c>
      <c r="E171" s="211" t="s">
        <v>287</v>
      </c>
      <c r="F171" s="212" t="s">
        <v>288</v>
      </c>
      <c r="G171" s="213" t="s">
        <v>144</v>
      </c>
      <c r="H171" s="214">
        <v>8.0999999999999996</v>
      </c>
      <c r="I171" s="215"/>
      <c r="J171" s="216">
        <f>ROUND(I171*H171,2)</f>
        <v>0</v>
      </c>
      <c r="K171" s="212" t="s">
        <v>117</v>
      </c>
      <c r="L171" s="43"/>
      <c r="M171" s="217" t="s">
        <v>1</v>
      </c>
      <c r="N171" s="218" t="s">
        <v>42</v>
      </c>
      <c r="O171" s="90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1" t="s">
        <v>118</v>
      </c>
      <c r="AT171" s="221" t="s">
        <v>113</v>
      </c>
      <c r="AU171" s="221" t="s">
        <v>84</v>
      </c>
      <c r="AY171" s="16" t="s">
        <v>111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6" t="s">
        <v>82</v>
      </c>
      <c r="BK171" s="222">
        <f>ROUND(I171*H171,2)</f>
        <v>0</v>
      </c>
      <c r="BL171" s="16" t="s">
        <v>118</v>
      </c>
      <c r="BM171" s="221" t="s">
        <v>289</v>
      </c>
    </row>
    <row r="172" s="12" customFormat="1" ht="25.92" customHeight="1">
      <c r="A172" s="12"/>
      <c r="B172" s="194"/>
      <c r="C172" s="195"/>
      <c r="D172" s="196" t="s">
        <v>76</v>
      </c>
      <c r="E172" s="197" t="s">
        <v>290</v>
      </c>
      <c r="F172" s="197" t="s">
        <v>291</v>
      </c>
      <c r="G172" s="195"/>
      <c r="H172" s="195"/>
      <c r="I172" s="198"/>
      <c r="J172" s="199">
        <f>BK172</f>
        <v>0</v>
      </c>
      <c r="K172" s="195"/>
      <c r="L172" s="200"/>
      <c r="M172" s="201"/>
      <c r="N172" s="202"/>
      <c r="O172" s="202"/>
      <c r="P172" s="203">
        <f>SUM(P173:P178)</f>
        <v>0</v>
      </c>
      <c r="Q172" s="202"/>
      <c r="R172" s="203">
        <f>SUM(R173:R178)</f>
        <v>0.00099000000000000021</v>
      </c>
      <c r="S172" s="202"/>
      <c r="T172" s="204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5" t="s">
        <v>136</v>
      </c>
      <c r="AT172" s="206" t="s">
        <v>76</v>
      </c>
      <c r="AU172" s="206" t="s">
        <v>77</v>
      </c>
      <c r="AY172" s="205" t="s">
        <v>111</v>
      </c>
      <c r="BK172" s="207">
        <f>SUM(BK173:BK178)</f>
        <v>0</v>
      </c>
    </row>
    <row r="173" s="2" customFormat="1" ht="16.5" customHeight="1">
      <c r="A173" s="37"/>
      <c r="B173" s="38"/>
      <c r="C173" s="210" t="s">
        <v>292</v>
      </c>
      <c r="D173" s="210" t="s">
        <v>113</v>
      </c>
      <c r="E173" s="211" t="s">
        <v>293</v>
      </c>
      <c r="F173" s="212" t="s">
        <v>294</v>
      </c>
      <c r="G173" s="213" t="s">
        <v>295</v>
      </c>
      <c r="H173" s="214">
        <v>1</v>
      </c>
      <c r="I173" s="215"/>
      <c r="J173" s="216">
        <f>ROUND(I173*H173,2)</f>
        <v>0</v>
      </c>
      <c r="K173" s="212" t="s">
        <v>1</v>
      </c>
      <c r="L173" s="43"/>
      <c r="M173" s="217" t="s">
        <v>1</v>
      </c>
      <c r="N173" s="218" t="s">
        <v>42</v>
      </c>
      <c r="O173" s="90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1" t="s">
        <v>118</v>
      </c>
      <c r="AT173" s="221" t="s">
        <v>113</v>
      </c>
      <c r="AU173" s="221" t="s">
        <v>82</v>
      </c>
      <c r="AY173" s="16" t="s">
        <v>111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6" t="s">
        <v>82</v>
      </c>
      <c r="BK173" s="222">
        <f>ROUND(I173*H173,2)</f>
        <v>0</v>
      </c>
      <c r="BL173" s="16" t="s">
        <v>118</v>
      </c>
      <c r="BM173" s="221" t="s">
        <v>296</v>
      </c>
    </row>
    <row r="174" s="2" customFormat="1" ht="16.5" customHeight="1">
      <c r="A174" s="37"/>
      <c r="B174" s="38"/>
      <c r="C174" s="210" t="s">
        <v>297</v>
      </c>
      <c r="D174" s="210" t="s">
        <v>113</v>
      </c>
      <c r="E174" s="211" t="s">
        <v>298</v>
      </c>
      <c r="F174" s="212" t="s">
        <v>299</v>
      </c>
      <c r="G174" s="213" t="s">
        <v>295</v>
      </c>
      <c r="H174" s="214">
        <v>1</v>
      </c>
      <c r="I174" s="215"/>
      <c r="J174" s="216">
        <f>ROUND(I174*H174,2)</f>
        <v>0</v>
      </c>
      <c r="K174" s="212" t="s">
        <v>117</v>
      </c>
      <c r="L174" s="43"/>
      <c r="M174" s="217" t="s">
        <v>1</v>
      </c>
      <c r="N174" s="218" t="s">
        <v>42</v>
      </c>
      <c r="O174" s="90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1" t="s">
        <v>118</v>
      </c>
      <c r="AT174" s="221" t="s">
        <v>113</v>
      </c>
      <c r="AU174" s="221" t="s">
        <v>82</v>
      </c>
      <c r="AY174" s="16" t="s">
        <v>111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6" t="s">
        <v>82</v>
      </c>
      <c r="BK174" s="222">
        <f>ROUND(I174*H174,2)</f>
        <v>0</v>
      </c>
      <c r="BL174" s="16" t="s">
        <v>118</v>
      </c>
      <c r="BM174" s="221" t="s">
        <v>300</v>
      </c>
    </row>
    <row r="175" s="2" customFormat="1" ht="16.5" customHeight="1">
      <c r="A175" s="37"/>
      <c r="B175" s="38"/>
      <c r="C175" s="210" t="s">
        <v>301</v>
      </c>
      <c r="D175" s="210" t="s">
        <v>113</v>
      </c>
      <c r="E175" s="211" t="s">
        <v>302</v>
      </c>
      <c r="F175" s="212" t="s">
        <v>303</v>
      </c>
      <c r="G175" s="213" t="s">
        <v>295</v>
      </c>
      <c r="H175" s="214">
        <v>1</v>
      </c>
      <c r="I175" s="215"/>
      <c r="J175" s="216">
        <f>ROUND(I175*H175,2)</f>
        <v>0</v>
      </c>
      <c r="K175" s="212" t="s">
        <v>117</v>
      </c>
      <c r="L175" s="43"/>
      <c r="M175" s="217" t="s">
        <v>1</v>
      </c>
      <c r="N175" s="218" t="s">
        <v>42</v>
      </c>
      <c r="O175" s="90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1" t="s">
        <v>304</v>
      </c>
      <c r="AT175" s="221" t="s">
        <v>113</v>
      </c>
      <c r="AU175" s="221" t="s">
        <v>82</v>
      </c>
      <c r="AY175" s="16" t="s">
        <v>111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6" t="s">
        <v>82</v>
      </c>
      <c r="BK175" s="222">
        <f>ROUND(I175*H175,2)</f>
        <v>0</v>
      </c>
      <c r="BL175" s="16" t="s">
        <v>304</v>
      </c>
      <c r="BM175" s="221" t="s">
        <v>305</v>
      </c>
    </row>
    <row r="176" s="2" customFormat="1" ht="21.75" customHeight="1">
      <c r="A176" s="37"/>
      <c r="B176" s="38"/>
      <c r="C176" s="210" t="s">
        <v>306</v>
      </c>
      <c r="D176" s="210" t="s">
        <v>113</v>
      </c>
      <c r="E176" s="211" t="s">
        <v>307</v>
      </c>
      <c r="F176" s="212" t="s">
        <v>308</v>
      </c>
      <c r="G176" s="213" t="s">
        <v>309</v>
      </c>
      <c r="H176" s="214">
        <v>0.10000000000000001</v>
      </c>
      <c r="I176" s="215"/>
      <c r="J176" s="216">
        <f>ROUND(I176*H176,2)</f>
        <v>0</v>
      </c>
      <c r="K176" s="212" t="s">
        <v>117</v>
      </c>
      <c r="L176" s="43"/>
      <c r="M176" s="217" t="s">
        <v>1</v>
      </c>
      <c r="N176" s="218" t="s">
        <v>42</v>
      </c>
      <c r="O176" s="90"/>
      <c r="P176" s="219">
        <f>O176*H176</f>
        <v>0</v>
      </c>
      <c r="Q176" s="219">
        <v>0.0099000000000000008</v>
      </c>
      <c r="R176" s="219">
        <f>Q176*H176</f>
        <v>0.00099000000000000021</v>
      </c>
      <c r="S176" s="219">
        <v>0</v>
      </c>
      <c r="T176" s="22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1" t="s">
        <v>310</v>
      </c>
      <c r="AT176" s="221" t="s">
        <v>113</v>
      </c>
      <c r="AU176" s="221" t="s">
        <v>82</v>
      </c>
      <c r="AY176" s="16" t="s">
        <v>111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6" t="s">
        <v>82</v>
      </c>
      <c r="BK176" s="222">
        <f>ROUND(I176*H176,2)</f>
        <v>0</v>
      </c>
      <c r="BL176" s="16" t="s">
        <v>310</v>
      </c>
      <c r="BM176" s="221" t="s">
        <v>311</v>
      </c>
    </row>
    <row r="177" s="2" customFormat="1" ht="16.5" customHeight="1">
      <c r="A177" s="37"/>
      <c r="B177" s="38"/>
      <c r="C177" s="210" t="s">
        <v>312</v>
      </c>
      <c r="D177" s="210" t="s">
        <v>113</v>
      </c>
      <c r="E177" s="211" t="s">
        <v>313</v>
      </c>
      <c r="F177" s="212" t="s">
        <v>314</v>
      </c>
      <c r="G177" s="213" t="s">
        <v>185</v>
      </c>
      <c r="H177" s="214">
        <v>1</v>
      </c>
      <c r="I177" s="215"/>
      <c r="J177" s="216">
        <f>ROUND(I177*H177,2)</f>
        <v>0</v>
      </c>
      <c r="K177" s="212" t="s">
        <v>1</v>
      </c>
      <c r="L177" s="43"/>
      <c r="M177" s="217" t="s">
        <v>1</v>
      </c>
      <c r="N177" s="218" t="s">
        <v>42</v>
      </c>
      <c r="O177" s="90"/>
      <c r="P177" s="219">
        <f>O177*H177</f>
        <v>0</v>
      </c>
      <c r="Q177" s="219">
        <v>0</v>
      </c>
      <c r="R177" s="219">
        <f>Q177*H177</f>
        <v>0</v>
      </c>
      <c r="S177" s="219">
        <v>0</v>
      </c>
      <c r="T177" s="22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1" t="s">
        <v>118</v>
      </c>
      <c r="AT177" s="221" t="s">
        <v>113</v>
      </c>
      <c r="AU177" s="221" t="s">
        <v>82</v>
      </c>
      <c r="AY177" s="16" t="s">
        <v>111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6" t="s">
        <v>82</v>
      </c>
      <c r="BK177" s="222">
        <f>ROUND(I177*H177,2)</f>
        <v>0</v>
      </c>
      <c r="BL177" s="16" t="s">
        <v>118</v>
      </c>
      <c r="BM177" s="221" t="s">
        <v>315</v>
      </c>
    </row>
    <row r="178" s="2" customFormat="1" ht="16.5" customHeight="1">
      <c r="A178" s="37"/>
      <c r="B178" s="38"/>
      <c r="C178" s="210" t="s">
        <v>316</v>
      </c>
      <c r="D178" s="210" t="s">
        <v>113</v>
      </c>
      <c r="E178" s="211" t="s">
        <v>317</v>
      </c>
      <c r="F178" s="212" t="s">
        <v>318</v>
      </c>
      <c r="G178" s="213" t="s">
        <v>295</v>
      </c>
      <c r="H178" s="214">
        <v>1</v>
      </c>
      <c r="I178" s="215"/>
      <c r="J178" s="216">
        <f>ROUND(I178*H178,2)</f>
        <v>0</v>
      </c>
      <c r="K178" s="212" t="s">
        <v>1</v>
      </c>
      <c r="L178" s="43"/>
      <c r="M178" s="256" t="s">
        <v>1</v>
      </c>
      <c r="N178" s="257" t="s">
        <v>42</v>
      </c>
      <c r="O178" s="258"/>
      <c r="P178" s="259">
        <f>O178*H178</f>
        <v>0</v>
      </c>
      <c r="Q178" s="259">
        <v>0</v>
      </c>
      <c r="R178" s="259">
        <f>Q178*H178</f>
        <v>0</v>
      </c>
      <c r="S178" s="259">
        <v>0</v>
      </c>
      <c r="T178" s="26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1" t="s">
        <v>310</v>
      </c>
      <c r="AT178" s="221" t="s">
        <v>113</v>
      </c>
      <c r="AU178" s="221" t="s">
        <v>82</v>
      </c>
      <c r="AY178" s="16" t="s">
        <v>111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6" t="s">
        <v>82</v>
      </c>
      <c r="BK178" s="222">
        <f>ROUND(I178*H178,2)</f>
        <v>0</v>
      </c>
      <c r="BL178" s="16" t="s">
        <v>310</v>
      </c>
      <c r="BM178" s="221" t="s">
        <v>319</v>
      </c>
    </row>
    <row r="179" s="2" customFormat="1" ht="6.96" customHeight="1">
      <c r="A179" s="37"/>
      <c r="B179" s="65"/>
      <c r="C179" s="66"/>
      <c r="D179" s="66"/>
      <c r="E179" s="66"/>
      <c r="F179" s="66"/>
      <c r="G179" s="66"/>
      <c r="H179" s="66"/>
      <c r="I179" s="66"/>
      <c r="J179" s="66"/>
      <c r="K179" s="66"/>
      <c r="L179" s="43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</sheetData>
  <sheetProtection sheet="1" autoFilter="0" formatColumns="0" formatRows="0" objects="1" scenarios="1" spinCount="100000" saltValue="W4OM/AnCbUkuE5xwKNXnZoNxaa2xeH3uCPrt0lHKz3vMVJAZ+kRARDWPRhlVnWgKdU/2X3khe7Zm26NmO2hZJQ==" hashValue="36YBza2lDiGa3FQS3GIqA09MkuXfoiSkblJ349NfW2V9EUih48km7RKgDW8MKnYUZjr4RiAeTVeu/JDXrOlmwg==" algorithmName="SHA-512" password="CC35"/>
  <autoFilter ref="C116:K178"/>
  <mergeCells count="6">
    <mergeCell ref="E7:H7"/>
    <mergeCell ref="E16:H16"/>
    <mergeCell ref="E25:H25"/>
    <mergeCell ref="E85:H85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Augustin, Jiří</dc:creator>
  <cp:lastModifiedBy>Augustin, Jiří</cp:lastModifiedBy>
  <dcterms:created xsi:type="dcterms:W3CDTF">2022-05-12T10:22:12Z</dcterms:created>
  <dcterms:modified xsi:type="dcterms:W3CDTF">2022-05-12T10:22:16Z</dcterms:modified>
</cp:coreProperties>
</file>