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0" windowHeight="0"/>
  </bookViews>
  <sheets>
    <sheet name="Rekapitulace stavby" sheetId="1" r:id="rId1"/>
    <sheet name="PROINK2 - Oprava chodníku..." sheetId="2" r:id="rId2"/>
    <sheet name="SO 02 - Výměna kabelů VO ...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'PROINK2 - Oprava chodníku...'!$C$79:$K$251</definedName>
    <definedName name="_xlnm.Print_Area" localSheetId="1">'PROINK2 - Oprava chodníku...'!$C$4:$J$37,'PROINK2 - Oprava chodníku...'!$C$43:$J$63,'PROINK2 - Oprava chodníku...'!$C$69:$K$251</definedName>
    <definedName name="_xlnm.Print_Titles" localSheetId="1">'PROINK2 - Oprava chodníku...'!$79:$79</definedName>
    <definedName name="_xlnm._FilterDatabase" localSheetId="2" hidden="1">'SO 02 - Výměna kabelů VO ...'!$C$80:$K$84</definedName>
    <definedName name="_xlnm.Print_Area" localSheetId="2">'SO 02 - Výměna kabelů VO ...'!$C$4:$J$39,'SO 02 - Výměna kabelů VO ...'!$C$45:$J$62,'SO 02 - Výměna kabelů VO ...'!$C$68:$K$84</definedName>
    <definedName name="_xlnm.Print_Titles" localSheetId="2">'SO 02 - Výměna kabelů VO ...'!$80:$80</definedName>
    <definedName name="_xlnm._FilterDatabase" localSheetId="3" hidden="1">'VON - Vedlejší a ostatní ...'!$C$78:$K$87</definedName>
    <definedName name="_xlnm.Print_Area" localSheetId="3">'VON - Vedlejší a ostatní ...'!$C$4:$J$39,'VON - Vedlejší a ostatní ...'!$C$45:$J$60,'VON - Vedlejší a ostatní ...'!$C$66:$K$87</definedName>
    <definedName name="_xlnm.Print_Titles" localSheetId="3">'VON - Vedlejší a ostatní ...'!$78:$78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7"/>
  <c r="BH87"/>
  <c r="BG87"/>
  <c r="BF87"/>
  <c r="T87"/>
  <c r="R87"/>
  <c r="P87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F75"/>
  <c r="F73"/>
  <c r="E71"/>
  <c r="J55"/>
  <c r="F54"/>
  <c r="F52"/>
  <c r="E50"/>
  <c r="J21"/>
  <c r="E21"/>
  <c r="J75"/>
  <c r="J20"/>
  <c r="J18"/>
  <c r="E18"/>
  <c r="F76"/>
  <c r="J17"/>
  <c r="J12"/>
  <c r="J73"/>
  <c r="E7"/>
  <c r="E69"/>
  <c i="3" r="J37"/>
  <c r="J36"/>
  <c i="1" r="AY56"/>
  <c i="3" r="J35"/>
  <c i="1" r="AX56"/>
  <c i="3" r="BI84"/>
  <c r="BH84"/>
  <c r="BG84"/>
  <c r="BF84"/>
  <c r="T84"/>
  <c r="T83"/>
  <c r="T82"/>
  <c r="T81"/>
  <c r="R84"/>
  <c r="R83"/>
  <c r="R82"/>
  <c r="R81"/>
  <c r="P84"/>
  <c r="P83"/>
  <c r="P82"/>
  <c r="P81"/>
  <c i="1" r="AU56"/>
  <c i="3" r="J78"/>
  <c r="F77"/>
  <c r="F75"/>
  <c r="E73"/>
  <c r="J55"/>
  <c r="F54"/>
  <c r="F52"/>
  <c r="E50"/>
  <c r="J21"/>
  <c r="E21"/>
  <c r="J77"/>
  <c r="J20"/>
  <c r="J18"/>
  <c r="E18"/>
  <c r="F78"/>
  <c r="J17"/>
  <c r="J12"/>
  <c r="J75"/>
  <c r="E7"/>
  <c r="E71"/>
  <c i="2" r="J35"/>
  <c r="J34"/>
  <c i="1" r="AY55"/>
  <c i="2" r="J33"/>
  <c i="1" r="AX55"/>
  <c i="2" r="BI250"/>
  <c r="BH250"/>
  <c r="BG250"/>
  <c r="BF250"/>
  <c r="T250"/>
  <c r="T249"/>
  <c r="R250"/>
  <c r="R249"/>
  <c r="P250"/>
  <c r="P249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6"/>
  <c r="BH226"/>
  <c r="BG226"/>
  <c r="BF226"/>
  <c r="T226"/>
  <c r="R226"/>
  <c r="P226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5"/>
  <c r="BH215"/>
  <c r="BG215"/>
  <c r="BF215"/>
  <c r="T215"/>
  <c r="R215"/>
  <c r="P215"/>
  <c r="BI214"/>
  <c r="BH214"/>
  <c r="BG214"/>
  <c r="BF214"/>
  <c r="T214"/>
  <c r="R214"/>
  <c r="P214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J77"/>
  <c r="F76"/>
  <c r="F74"/>
  <c r="E72"/>
  <c r="J51"/>
  <c r="F50"/>
  <c r="F48"/>
  <c r="E46"/>
  <c r="J19"/>
  <c r="E19"/>
  <c r="J76"/>
  <c r="J18"/>
  <c r="J16"/>
  <c r="E16"/>
  <c r="F77"/>
  <c r="J15"/>
  <c r="J10"/>
  <c r="J74"/>
  <c i="1" r="L50"/>
  <c r="AM50"/>
  <c r="AM49"/>
  <c r="L49"/>
  <c r="AM47"/>
  <c r="L47"/>
  <c r="L45"/>
  <c r="L44"/>
  <c i="2" r="BK246"/>
  <c r="J240"/>
  <c r="J225"/>
  <c r="J218"/>
  <c r="BK204"/>
  <c r="J198"/>
  <c r="BK187"/>
  <c r="J182"/>
  <c r="BK173"/>
  <c r="BK167"/>
  <c r="J161"/>
  <c r="BK147"/>
  <c r="J136"/>
  <c r="BK124"/>
  <c r="J114"/>
  <c r="BK91"/>
  <c r="J86"/>
  <c i="3" r="BK84"/>
  <c i="4" r="BK81"/>
  <c i="2" r="BK240"/>
  <c r="BK230"/>
  <c r="J210"/>
  <c r="J204"/>
  <c r="J199"/>
  <c r="J193"/>
  <c r="BK186"/>
  <c r="J180"/>
  <c r="J167"/>
  <c r="BK161"/>
  <c r="BK154"/>
  <c r="BK142"/>
  <c r="J124"/>
  <c r="J117"/>
  <c r="BK103"/>
  <c r="J98"/>
  <c r="BK86"/>
  <c i="1" r="AS54"/>
  <c i="2" r="J246"/>
  <c r="BK229"/>
  <c r="J220"/>
  <c r="BK210"/>
  <c r="J206"/>
  <c r="J201"/>
  <c r="J196"/>
  <c r="J173"/>
  <c r="BK165"/>
  <c r="J162"/>
  <c r="J151"/>
  <c r="J142"/>
  <c r="J133"/>
  <c r="BK106"/>
  <c r="BK95"/>
  <c r="J89"/>
  <c r="J82"/>
  <c i="3" r="F36"/>
  <c i="1" r="BC56"/>
  <c i="4" r="J83"/>
  <c i="2" r="BK247"/>
  <c r="BK241"/>
  <c r="J236"/>
  <c r="J230"/>
  <c r="BK226"/>
  <c r="BK219"/>
  <c r="J208"/>
  <c r="BK199"/>
  <c r="BK192"/>
  <c r="J186"/>
  <c r="BK179"/>
  <c r="BK162"/>
  <c r="J154"/>
  <c r="BK140"/>
  <c r="J129"/>
  <c r="BK117"/>
  <c r="BK108"/>
  <c r="J106"/>
  <c i="3" r="J34"/>
  <c i="1" r="AW56"/>
  <c i="2" r="J250"/>
  <c r="J247"/>
  <c r="J243"/>
  <c r="BK236"/>
  <c r="BK220"/>
  <c r="BK215"/>
  <c r="BK206"/>
  <c r="BK201"/>
  <c r="J195"/>
  <c r="BK190"/>
  <c r="J184"/>
  <c r="BK171"/>
  <c r="J163"/>
  <c r="J160"/>
  <c r="BK151"/>
  <c r="J140"/>
  <c r="J131"/>
  <c r="J108"/>
  <c r="BK101"/>
  <c r="J91"/>
  <c i="4" r="BK87"/>
  <c r="BK84"/>
  <c r="J80"/>
  <c i="2" r="BK243"/>
  <c r="J241"/>
  <c r="BK239"/>
  <c r="BK234"/>
  <c r="J226"/>
  <c r="BK218"/>
  <c r="BK198"/>
  <c r="BK193"/>
  <c r="J192"/>
  <c r="J187"/>
  <c r="J183"/>
  <c r="J179"/>
  <c r="BK160"/>
  <c r="BK144"/>
  <c r="BK136"/>
  <c r="J126"/>
  <c r="J119"/>
  <c r="J110"/>
  <c r="J101"/>
  <c i="3" r="J84"/>
  <c r="F35"/>
  <c i="1" r="BB56"/>
  <c i="4" r="J84"/>
  <c r="BK80"/>
  <c i="2" r="J244"/>
  <c r="BK238"/>
  <c r="BK232"/>
  <c r="J222"/>
  <c r="BK214"/>
  <c r="J202"/>
  <c r="BK195"/>
  <c r="J190"/>
  <c r="BK183"/>
  <c r="J178"/>
  <c r="J171"/>
  <c r="J165"/>
  <c r="BK157"/>
  <c r="J144"/>
  <c r="BK131"/>
  <c r="J121"/>
  <c r="BK98"/>
  <c r="J95"/>
  <c r="BK89"/>
  <c r="BK84"/>
  <c i="3" r="F37"/>
  <c i="1" r="BD56"/>
  <c i="2" r="BK244"/>
  <c r="J239"/>
  <c r="J234"/>
  <c r="J229"/>
  <c r="BK225"/>
  <c r="J219"/>
  <c r="J214"/>
  <c r="BK196"/>
  <c r="J189"/>
  <c r="BK182"/>
  <c r="BK178"/>
  <c r="J176"/>
  <c r="BK169"/>
  <c r="J147"/>
  <c r="BK133"/>
  <c r="BK126"/>
  <c r="BK119"/>
  <c r="BK110"/>
  <c r="BK93"/>
  <c r="BK82"/>
  <c i="4" r="BK85"/>
  <c r="BK83"/>
  <c r="BK82"/>
  <c r="J81"/>
  <c i="2" r="BK250"/>
  <c r="J238"/>
  <c r="J232"/>
  <c r="BK222"/>
  <c r="J215"/>
  <c r="BK208"/>
  <c r="BK202"/>
  <c r="BK189"/>
  <c r="BK184"/>
  <c r="BK180"/>
  <c r="BK176"/>
  <c r="J169"/>
  <c r="BK163"/>
  <c r="J157"/>
  <c r="BK129"/>
  <c r="BK121"/>
  <c r="BK114"/>
  <c r="J103"/>
  <c r="J93"/>
  <c r="J84"/>
  <c i="4" r="J87"/>
  <c r="J85"/>
  <c r="J82"/>
  <c i="2" l="1" r="P81"/>
  <c r="BK123"/>
  <c r="J123"/>
  <c r="J57"/>
  <c r="T123"/>
  <c r="R135"/>
  <c r="T150"/>
  <c r="BK81"/>
  <c r="J81"/>
  <c r="J56"/>
  <c r="T81"/>
  <c r="R123"/>
  <c r="P135"/>
  <c r="T135"/>
  <c r="P150"/>
  <c r="BK175"/>
  <c r="J175"/>
  <c r="J60"/>
  <c r="R175"/>
  <c r="BK209"/>
  <c r="J209"/>
  <c r="J61"/>
  <c r="T209"/>
  <c r="R81"/>
  <c r="P123"/>
  <c r="BK135"/>
  <c r="J135"/>
  <c r="J58"/>
  <c r="BK150"/>
  <c r="J150"/>
  <c r="J59"/>
  <c r="R150"/>
  <c r="P175"/>
  <c r="T175"/>
  <c r="P209"/>
  <c r="R209"/>
  <c i="4" r="BK79"/>
  <c r="J79"/>
  <c r="J59"/>
  <c r="P79"/>
  <c i="1" r="AU57"/>
  <c i="4" r="R79"/>
  <c r="T79"/>
  <c i="2" r="BK249"/>
  <c r="J249"/>
  <c r="J62"/>
  <c i="3" r="BK83"/>
  <c r="J83"/>
  <c r="J61"/>
  <c i="4" r="E48"/>
  <c r="J52"/>
  <c r="J54"/>
  <c r="F55"/>
  <c r="BE80"/>
  <c r="BE81"/>
  <c r="BE82"/>
  <c r="BE83"/>
  <c r="BE84"/>
  <c r="BE85"/>
  <c r="BE87"/>
  <c i="3" r="E48"/>
  <c r="J52"/>
  <c r="J54"/>
  <c r="F55"/>
  <c r="BE84"/>
  <c i="2" r="J50"/>
  <c r="F51"/>
  <c r="BE84"/>
  <c r="BE86"/>
  <c r="J48"/>
  <c r="BE82"/>
  <c r="BE89"/>
  <c r="BE91"/>
  <c r="BE93"/>
  <c r="BE95"/>
  <c r="BE98"/>
  <c r="BE101"/>
  <c r="BE103"/>
  <c r="BE106"/>
  <c r="BE108"/>
  <c r="BE110"/>
  <c r="BE114"/>
  <c r="BE117"/>
  <c r="BE119"/>
  <c r="BE121"/>
  <c r="BE124"/>
  <c r="BE126"/>
  <c r="BE129"/>
  <c r="BE131"/>
  <c r="BE133"/>
  <c r="BE136"/>
  <c r="BE140"/>
  <c r="BE142"/>
  <c r="BE144"/>
  <c r="BE147"/>
  <c r="BE151"/>
  <c r="BE154"/>
  <c r="BE157"/>
  <c r="BE160"/>
  <c r="BE161"/>
  <c r="BE162"/>
  <c r="BE163"/>
  <c r="BE165"/>
  <c r="BE167"/>
  <c r="BE169"/>
  <c r="BE171"/>
  <c r="BE173"/>
  <c r="BE176"/>
  <c r="BE178"/>
  <c r="BE179"/>
  <c r="BE180"/>
  <c r="BE182"/>
  <c r="BE183"/>
  <c r="BE184"/>
  <c r="BE186"/>
  <c r="BE187"/>
  <c r="BE189"/>
  <c r="BE190"/>
  <c r="BE192"/>
  <c r="BE193"/>
  <c r="BE195"/>
  <c r="BE196"/>
  <c r="BE198"/>
  <c r="BE199"/>
  <c r="BE201"/>
  <c r="BE202"/>
  <c r="BE204"/>
  <c r="BE206"/>
  <c r="BE208"/>
  <c r="BE210"/>
  <c r="BE214"/>
  <c r="BE215"/>
  <c r="BE218"/>
  <c r="BE219"/>
  <c r="BE220"/>
  <c r="BE222"/>
  <c r="BE225"/>
  <c r="BE226"/>
  <c r="BE229"/>
  <c r="BE230"/>
  <c r="BE232"/>
  <c r="BE234"/>
  <c r="BE236"/>
  <c r="BE238"/>
  <c r="BE239"/>
  <c r="BE240"/>
  <c r="BE241"/>
  <c r="BE243"/>
  <c r="BE244"/>
  <c r="BE246"/>
  <c r="BE247"/>
  <c r="BE250"/>
  <c r="J32"/>
  <c i="1" r="AW55"/>
  <c i="2" r="F33"/>
  <c i="1" r="BB55"/>
  <c i="2" r="F35"/>
  <c i="1" r="BD55"/>
  <c i="4" r="F37"/>
  <c i="1" r="BD57"/>
  <c r="BD54"/>
  <c r="W33"/>
  <c i="2" r="F32"/>
  <c i="1" r="BA55"/>
  <c i="2" r="F34"/>
  <c i="1" r="BC55"/>
  <c i="3" r="J33"/>
  <c i="1" r="AV56"/>
  <c r="AT56"/>
  <c i="3" r="F34"/>
  <c i="1" r="BA56"/>
  <c i="4" r="F34"/>
  <c i="1" r="BA57"/>
  <c i="4" r="J34"/>
  <c i="1" r="AW57"/>
  <c i="4" r="F35"/>
  <c i="1" r="BB57"/>
  <c r="BB54"/>
  <c r="AX54"/>
  <c i="4" r="F36"/>
  <c i="1" r="BC57"/>
  <c r="BC54"/>
  <c r="W32"/>
  <c i="2" l="1" r="R80"/>
  <c r="T80"/>
  <c r="P80"/>
  <c i="1" r="AU55"/>
  <c i="2" r="BK80"/>
  <c r="J80"/>
  <c r="J55"/>
  <c i="3" r="BK82"/>
  <c r="J82"/>
  <c r="J60"/>
  <c i="1" r="AU54"/>
  <c i="4" r="J30"/>
  <c i="1" r="AG57"/>
  <c i="2" r="F31"/>
  <c i="1" r="AZ55"/>
  <c i="2" r="J31"/>
  <c i="1" r="AV55"/>
  <c r="AT55"/>
  <c i="3" r="F33"/>
  <c i="1" r="AZ56"/>
  <c i="4" r="J33"/>
  <c i="1" r="AV57"/>
  <c r="AT57"/>
  <c r="AN57"/>
  <c i="4" r="F33"/>
  <c i="1" r="AZ57"/>
  <c r="BA54"/>
  <c r="W30"/>
  <c r="AY54"/>
  <c r="W31"/>
  <c i="3" l="1" r="BK81"/>
  <c r="J81"/>
  <c i="4" r="J39"/>
  <c i="2" r="J28"/>
  <c i="1" r="AG55"/>
  <c i="3" r="J30"/>
  <c i="1" r="AG56"/>
  <c r="AZ54"/>
  <c r="W29"/>
  <c r="AW54"/>
  <c r="AK30"/>
  <c i="2" l="1" r="J37"/>
  <c i="3" r="J59"/>
  <c r="J39"/>
  <c i="1" r="AN56"/>
  <c r="AN55"/>
  <c r="AG54"/>
  <c r="AK26"/>
  <c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<sst xmlns="http://schemas.openxmlformats.org/spreadsheetml/2006/main">
  <si>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</si>
  <si>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</si>
  <si>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</si>
  <si>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</si>
  <si>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</si>
  <si>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{c4918a38-5188-4d3f-942e-3110b775f6f3}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</si>
  <si>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</si>
  <si>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</si>
  <si>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</si>
  <si>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</si>
  <si>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</si>
  <si>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</si>
  <si>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</si>
  <si>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</si>
  <si>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PROINK2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</si>
  <si>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</si>
  <si>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</si>
  <si>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vč. výměny kabelu VO u silnice I/59, k.ú.Petřvald ÚSEK 2 - Hlavní výdaje</t>
  </si>
  <si>
    <t>KSO:</t>
  </si>
  <si>
    <t/>
  </si>
  <si>
    <t>CC-CZ:</t>
  </si>
  <si>
    <t>Místo:</t>
  </si>
  <si>
    <t>Petřvald</t>
  </si>
  <si>
    <t>Datum:</t>
  </si>
  <si>
    <t>24. 4. 2023</t>
  </si>
  <si>
    <t>Zadavatel:</t>
  </si>
  <si>
    <t>IČ:</t>
  </si>
  <si>
    <t>00297593</t>
  </si>
  <si>
    <t>Město Petřvald</t>
  </si>
  <si>
    <t>DIČ:</t>
  </si>
  <si>
    <t>CZ00297593</t>
  </si>
  <si>
    <t>Účastník:</t>
  </si>
  <si>
    <t>Vyplň údaj</t>
  </si>
  <si>
    <t>Projektant:</t>
  </si>
  <si>
    <t xml:space="preserve"> </t>
  </si>
  <si>
    <t>True</t>
  </si>
  <si>
    <t>Zpracovatel:</t>
  </si>
  <si>
    <t>25900056</t>
  </si>
  <si>
    <t>PROINK s.r.o.</t>
  </si>
  <si>
    <t>CZ25900056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</si>
  <si>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</si>
  <si>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</si>
  <si>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</si>
  <si>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</si>
  <si>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</si>
  <si>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</si>
  <si>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</si>
  <si>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</si>
  <si>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</si>
  <si>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</si>
  <si>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</si>
  <si>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</si>
  <si>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</si>
  <si>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</si>
  <si>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</si>
  <si>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</si>
  <si>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</si>
  <si>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</si>
  <si>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</si>
  <si>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</si>
  <si>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</si>
  <si>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</si>
  <si>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</si>
  <si>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</si>
  <si>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</si>
  <si>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</si>
  <si>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</si>
  <si>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</si>
  <si>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</si>
  <si>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</si>
  <si>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</si>
  <si>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</si>
  <si>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</si>
  <si>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</si>
  <si>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</si>
  <si>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</si>
  <si>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</si>
  <si>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</si>
  <si>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</si>
  <si>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</si>
  <si>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</si>
  <si>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</si>
  <si>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</si>
  <si>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02</t>
  </si>
  <si>
    <t>Výměna kabelů VO - úsek 2</t>
  </si>
  <si>
    <t>{c7804472-00b0-4d0a-981b-2223d320c97e}</t>
  </si>
  <si>
    <t>2</t>
  </si>
  <si>
    <t>VON</t>
  </si>
  <si>
    <t>Vedlejší a ostatní náklady</t>
  </si>
  <si>
    <t>{bafc0baf-1c7b-476d-8bcf-0ecb04413a94}</t>
  </si>
  <si>
    <t>KRYCÍ LIST SOUPISU PRACÍ</t>
  </si>
  <si>
    <t>REKAPITULACE ČLENĚNÍ SOUPISU PRACÍ</t>
  </si>
  <si>
    <t>Kód dílu - Popis</t>
  </si>
  <si>
    <t>Cena celkem [CZK]</t>
  </si>
  <si>
    <t>-1</t>
  </si>
  <si>
    <t>11 - Přípravné a přidružené práce</t>
  </si>
  <si>
    <t>13 - Hloubené vykopávky</t>
  </si>
  <si>
    <t>18 - Povrchové úpravy terénu</t>
  </si>
  <si>
    <t>5 - Komunikace</t>
  </si>
  <si>
    <t>89 - Ostatní konstrukce a práce na trubním vedení</t>
  </si>
  <si>
    <t>91 - Doplňkové konstrukce a práce na pozem.komunikacích a zpev.plochách</t>
  </si>
  <si>
    <t>99 -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</si>
  <si>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</si>
  <si>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</si>
  <si>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</si>
  <si>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</si>
  <si>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</si>
  <si>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</si>
  <si>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</si>
  <si>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</si>
  <si>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</si>
  <si>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</si>
  <si>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</si>
  <si>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</si>
  <si>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</si>
  <si>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</si>
  <si>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</si>
  <si>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</si>
  <si>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</si>
  <si>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919735112</t>
  </si>
  <si>
    <t>Řezání stávajícího živičného krytu nebo podkladu hloubky přes 50 do 100 mm</t>
  </si>
  <si>
    <t>m</t>
  </si>
  <si>
    <t>CS ÚRS 2023 01</t>
  </si>
  <si>
    <t>4</t>
  </si>
  <si>
    <t>-671804040</t>
  </si>
  <si>
    <t>Online PSC</t>
  </si>
  <si>
    <t>https://podminky.urs.cz/item/CS_URS_2023_01/919735112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</si>
  <si>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</si>
  <si>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</si>
  <si>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</si>
  <si>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696982717</t>
  </si>
  <si>
    <t>https://podminky.urs.cz/item/CS_URS_2023_01/113106121</t>
  </si>
  <si>
    <t>3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</si>
  <si>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</si>
  <si>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</t>
  </si>
  <si>
    <t>1134209559</t>
  </si>
  <si>
    <t>https://podminky.urs.cz/item/CS_URS_2023_01/113106161</t>
  </si>
  <si>
    <t>P</t>
  </si>
  <si>
    <t>Poznámka k položce:_x000d_
ponecháno pro znovupoužití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</si>
  <si>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</si>
  <si>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</si>
  <si>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1251352042</t>
  </si>
  <si>
    <t>https://podminky.urs.cz/item/CS_URS_2023_01/113107242</t>
  </si>
  <si>
    <t>5</t>
  </si>
  <si>
    <t>113107232</t>
  </si>
  <si>
    <t>Odstranění podkladů nebo krytů strojně plochy jednotlivě přes 200 m2 s přemístěním hmot na skládku na vzdálenost do 20 m nebo s naložením na dopravní prostředek z betonu prostého, o tl. vrstvy přes 150 do 300 mm</t>
  </si>
  <si>
    <t>1848132046</t>
  </si>
  <si>
    <t>https://podminky.urs.cz/item/CS_URS_2023_01/113107232</t>
  </si>
  <si>
    <t>6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</si>
  <si>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</si>
  <si>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</si>
  <si>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-679172363</t>
  </si>
  <si>
    <t>https://podminky.urs.cz/item/CS_URS_2023_01/113107223</t>
  </si>
  <si>
    <t>7</t>
  </si>
  <si>
    <t>113201112</t>
  </si>
  <si>
    <t>Vytrhání obrub s vybouráním lože, s přemístěním hmot na skládku na vzdálenost do 3 m nebo s naložením na dopravní prostředek silničních ležatých</t>
  </si>
  <si>
    <t>1307924003</t>
  </si>
  <si>
    <t>https://podminky.urs.cz/item/CS_URS_2023_01/113201112</t>
  </si>
  <si>
    <t>Poznámka k položce:_x000d_
znovupoužití 75% obrub</t>
  </si>
  <si>
    <t>8</t>
  </si>
  <si>
    <t>113202111</t>
  </si>
  <si>
    <t>Vytrhání obrub s vybouráním lože, s přemístěním hmot na skládku na vzdálenost do 3 m nebo s naložením na dopravní prostředek z krajníků nebo obrubníků stojatých</t>
  </si>
  <si>
    <t>2063509767</t>
  </si>
  <si>
    <t>https://podminky.urs.cz/item/CS_URS_2023_01/113202111</t>
  </si>
  <si>
    <t>9</t>
  </si>
  <si>
    <t>113204111</t>
  </si>
  <si>
    <t>Vytrhání obrub s vybouráním lože, s přemístěním hmot na skládku na vzdálenost do 3 m nebo s naložením na dopravní prostředek záhonových</t>
  </si>
  <si>
    <t>-1995741206</t>
  </si>
  <si>
    <t>https://podminky.urs.cz/item/CS_URS_2023_01/113204111</t>
  </si>
  <si>
    <t>10</t>
  </si>
  <si>
    <t>113203111</t>
  </si>
  <si>
    <t>Vytrhání obrub s vybouráním lože, s přemístěním hmot na skládku na vzdálenost do 3 m nebo s naložením na dopravní prostředek z dlažebních kostek</t>
  </si>
  <si>
    <t>1693131526</t>
  </si>
  <si>
    <t>https://podminky.urs.cz/item/CS_URS_2023_01/113203111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</si>
  <si>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</si>
  <si>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</si>
  <si>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-1592706981</t>
  </si>
  <si>
    <t>https://podminky.urs.cz/item/CS_URS_2023_01/966008212</t>
  </si>
  <si>
    <t>966007122</t>
  </si>
  <si>
    <t>Odstranění vodorovného dopravního značení frézováním značeného plastem čáry šířky do 250 mm</t>
  </si>
  <si>
    <t>-815016236</t>
  </si>
  <si>
    <t>https://podminky.urs.cz/item/CS_URS_2023_01/966007122</t>
  </si>
  <si>
    <t>13</t>
  </si>
  <si>
    <t>997221551</t>
  </si>
  <si>
    <t>Vodorovná doprava suti bez naložení, ale se složením a s hrubým urovnáním ze sypkých materiálů, na vzdálenost do 1 km</t>
  </si>
  <si>
    <t>t</t>
  </si>
  <si>
    <t>-1301867304</t>
  </si>
  <si>
    <t>https://podminky.urs.cz/item/CS_URS_2023_01/997221551</t>
  </si>
  <si>
    <t>Poznámka k položce:_x000d_
odvoz 25% kamenných obrubníků, přebytek žulových kostek ponechán pro potřebu Městského úřadu</t>
  </si>
  <si>
    <t>VV</t>
  </si>
  <si>
    <t>3919,95-224,170*0,2-229,19*0,25-21,12-434,93</t>
  </si>
  <si>
    <t>14</t>
  </si>
  <si>
    <t>997221559</t>
  </si>
  <si>
    <t>Vodorovná doprava suti bez naložení, ale se složením a s hrubým urovnáním Příplatek k ceně za každý další i započatý 1 km přes 1 km</t>
  </si>
  <si>
    <t>1046353201</t>
  </si>
  <si>
    <t>https://podminky.urs.cz/item/CS_URS_2023_01/997221559</t>
  </si>
  <si>
    <t>3361,769*9</t>
  </si>
  <si>
    <t>15</t>
  </si>
  <si>
    <t>997221875</t>
  </si>
  <si>
    <t>Poplatek za uložení stavebního odpadu na recyklační skládce (skládkovné) asfaltového bez obsahu dehtu zatříděného do Katalogu odpadů pod kódem 17 03 02</t>
  </si>
  <si>
    <t>-1536075222</t>
  </si>
  <si>
    <t>https://podminky.urs.cz/item/CS_URS_2023_01/997221875</t>
  </si>
  <si>
    <t>16</t>
  </si>
  <si>
    <t>997221873</t>
  </si>
  <si>
    <t>Poplatek za uložení stavebního odpadu na recyklační skládce (skládkovné) zeminy a kamení zatříděného do Katalogu odpadů pod kódem 17 05 04</t>
  </si>
  <si>
    <t>2000715880</t>
  </si>
  <si>
    <t>https://podminky.urs.cz/item/CS_URS_2023_01/997221873</t>
  </si>
  <si>
    <t>86</t>
  </si>
  <si>
    <t>997013861</t>
  </si>
  <si>
    <t>Poplatek za uložení stavebního odpadu na recyklační skládce (skládkovné) z prostého betonu zatříděného do Katalogu odpadů pod kódem 17 01 01</t>
  </si>
  <si>
    <t>2100189384</t>
  </si>
  <si>
    <t>https://podminky.urs.cz/item/CS_URS_2023_01/997013861</t>
  </si>
  <si>
    <t>Hloubené vykopávky</t>
  </si>
  <si>
    <t>17</t>
  </si>
  <si>
    <t>121151113</t>
  </si>
  <si>
    <t>Sejmutí ornice strojně při souvislé ploše přes 100 do 500 m2, tl. vrstvy do 200 mm</t>
  </si>
  <si>
    <t>-65856296</t>
  </si>
  <si>
    <t>https://podminky.urs.cz/item/CS_URS_2023_01/121151113</t>
  </si>
  <si>
    <t>18</t>
  </si>
  <si>
    <t>129911121</t>
  </si>
  <si>
    <t>Bourání konstrukcí v odkopávkách a prokopávkách ručně s přemístěním suti na hromady na vzdálenost do 20 m nebo s naložením na dopravní prostředek z betonu prostého neprokládaného</t>
  </si>
  <si>
    <t>m3</t>
  </si>
  <si>
    <t>796458851</t>
  </si>
  <si>
    <t>https://podminky.urs.cz/item/CS_URS_2023_01/129911121</t>
  </si>
  <si>
    <t>Poznámka k položce:_x000d_
OV6 - OV42</t>
  </si>
  <si>
    <t>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</si>
  <si>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</si>
  <si>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</si>
  <si>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-1918584394</t>
  </si>
  <si>
    <t>https://podminky.urs.cz/item/CS_URS_2023_01/162751117</t>
  </si>
  <si>
    <t>20</t>
  </si>
  <si>
    <t>171251201</t>
  </si>
  <si>
    <t>Uložení sypaniny na skládky nebo meziskládky bez hutnění s upravením uložené sypaniny do předepsaného tvaru</t>
  </si>
  <si>
    <t>2069636422</t>
  </si>
  <si>
    <t>https://podminky.urs.cz/item/CS_URS_2023_01/171251201</t>
  </si>
  <si>
    <t>87</t>
  </si>
  <si>
    <t>914815254</t>
  </si>
  <si>
    <t>Povrchové úpravy terénu</t>
  </si>
  <si>
    <t>22</t>
  </si>
  <si>
    <t>167151101</t>
  </si>
  <si>
    <t>Nakládání, skládání a překládání neulehlého výkopku nebo sypaniny strojně nakládání, množství do 100 m3, z horniny třídy těžitelnosti I, skupiny 1 až 3</t>
  </si>
  <si>
    <t>CS ÚRS 2025 01</t>
  </si>
  <si>
    <t>1255097758</t>
  </si>
  <si>
    <t>https://podminky.urs.cz/item/CS_URS_2025_01/167151101</t>
  </si>
  <si>
    <t>Poznámka k položce:_x000d_
přebytek ornice</t>
  </si>
  <si>
    <t>(1540-1386)*0,15</t>
  </si>
  <si>
    <t>88</t>
  </si>
  <si>
    <t>-260676067</t>
  </si>
  <si>
    <t>24</t>
  </si>
  <si>
    <t>1686678747</t>
  </si>
  <si>
    <t>25</t>
  </si>
  <si>
    <t>181351103</t>
  </si>
  <si>
    <t>Rozprostření a urovnání ornice v rovině nebo ve svahu sklonu do 1:5 strojně při souvislé ploše přes 100 do 500 m2, tl. vrstvy do 200 mm</t>
  </si>
  <si>
    <t>904300254</t>
  </si>
  <si>
    <t>https://podminky.urs.cz/item/CS_URS_2025_01/181351103</t>
  </si>
  <si>
    <t>Poznámka k položce:_x000d_
Použití původní ornice</t>
  </si>
  <si>
    <t>26</t>
  </si>
  <si>
    <t>181451131</t>
  </si>
  <si>
    <t>Založení trávníku na půdě předem připravené plochy přes 1000 m2 výsevem včetně utažení parkového v rovině nebo na svahu do 1:5</t>
  </si>
  <si>
    <t>-437737643</t>
  </si>
  <si>
    <t>https://podminky.urs.cz/item/CS_URS_2023_01/181451131</t>
  </si>
  <si>
    <t>Poznámka k položce:_x000d_
vč. dodávky osiva a hnojení</t>
  </si>
  <si>
    <t>Komunikace</t>
  </si>
  <si>
    <t>27</t>
  </si>
  <si>
    <t>564861111</t>
  </si>
  <si>
    <t>Podklad ze štěrkodrti ŠD s rozprostřením a zhutněním plochy přes 100 m2, po zhutnění tl. 200 mm</t>
  </si>
  <si>
    <t>809734231</t>
  </si>
  <si>
    <t>https://podminky.urs.cz/item/CS_URS_2023_01/564861111</t>
  </si>
  <si>
    <t>Poznámka k položce:_x000d_
chodník, var.pásy, předláždění, kontrast zastávek</t>
  </si>
  <si>
    <t>28</t>
  </si>
  <si>
    <t>564871111</t>
  </si>
  <si>
    <t>Podklad ze štěrkodrti ŠD s rozprostřením a zhutněním plochy přes 100 m2, po zhutnění tl. 250 mm</t>
  </si>
  <si>
    <t>-201890358</t>
  </si>
  <si>
    <t>https://podminky.urs.cz/item/CS_URS_2023_01/564871111</t>
  </si>
  <si>
    <t>Poznámka k položce:_x000d_
vjezdy, var.pásy</t>
  </si>
  <si>
    <t>29</t>
  </si>
  <si>
    <t>596211213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</si>
  <si>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300 m2</t>
  </si>
  <si>
    <t>1124667339</t>
  </si>
  <si>
    <t>https://podminky.urs.cz/item/CS_URS_2023_01/596211213</t>
  </si>
  <si>
    <t>Poznámka k položce:_x000d_
chodník, vjezdy, var.pásy, předláždění, kontrast zastávek</t>
  </si>
  <si>
    <t>30</t>
  </si>
  <si>
    <t>M</t>
  </si>
  <si>
    <t>59245020</t>
  </si>
  <si>
    <t>dlažba tvar obdélník betonová 200x100x80mm přírodní</t>
  </si>
  <si>
    <t>-297839231</t>
  </si>
  <si>
    <t>31</t>
  </si>
  <si>
    <t>59245226</t>
  </si>
  <si>
    <t>dlažba tvar obdélník betonová pro nevidomé 200x100x80mm barevná</t>
  </si>
  <si>
    <t>2079627760</t>
  </si>
  <si>
    <t>32</t>
  </si>
  <si>
    <t>59245005</t>
  </si>
  <si>
    <t>dlažba tvar obdélník betonová 200x100x80mm barevná</t>
  </si>
  <si>
    <t>1703198869</t>
  </si>
  <si>
    <t>33</t>
  </si>
  <si>
    <t>565155111</t>
  </si>
  <si>
    <t>Asfaltový beton vrstva podkladní ACP 16 (obalované kamenivo střednězrnné - OKS) s rozprostřením a zhutněním v pruhu šířky přes 1,5 do 3 m, po zhutnění tl. 70 mm</t>
  </si>
  <si>
    <t>608602552</t>
  </si>
  <si>
    <t>https://podminky.urs.cz/item/CS_URS_2023_01/565155111</t>
  </si>
  <si>
    <t>34</t>
  </si>
  <si>
    <t>577144111</t>
  </si>
  <si>
    <t>Asfaltový beton vrstva obrusná ACO 11 (ABS) s rozprostřením a se zhutněním z nemodifikovaného asfaltu v pruhu šířky do 3 m tř. I, po zhutnění tl. 50 mm</t>
  </si>
  <si>
    <t>-1815960795</t>
  </si>
  <si>
    <t>https://podminky.urs.cz/item/CS_URS_2023_01/577144111</t>
  </si>
  <si>
    <t>35</t>
  </si>
  <si>
    <t>573111115</t>
  </si>
  <si>
    <t>Postřik infiltrační PI z asfaltu silničního s posypem kamenivem, v množství 2,50 kg/m2</t>
  </si>
  <si>
    <t>850448739</t>
  </si>
  <si>
    <t>https://podminky.urs.cz/item/CS_URS_2023_01/573111115</t>
  </si>
  <si>
    <t>36</t>
  </si>
  <si>
    <t>573211111</t>
  </si>
  <si>
    <t>Postřik spojovací PS bez posypu kamenivem z asfaltu silničního, v množství 0,60 kg/m2</t>
  </si>
  <si>
    <t>1746257559</t>
  </si>
  <si>
    <t>https://podminky.urs.cz/item/CS_URS_2023_01/573211111</t>
  </si>
  <si>
    <t>83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</si>
  <si>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</si>
  <si>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</si>
  <si>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2095968162</t>
  </si>
  <si>
    <t>https://podminky.urs.cz/item/CS_URS_2023_01/919732221</t>
  </si>
  <si>
    <t>38</t>
  </si>
  <si>
    <t>043154000</t>
  </si>
  <si>
    <t>Zkoušky hutnicí</t>
  </si>
  <si>
    <t>…</t>
  </si>
  <si>
    <t>2022513845</t>
  </si>
  <si>
    <t>https://podminky.urs.cz/item/CS_URS_2023_01/043154000</t>
  </si>
  <si>
    <t>89</t>
  </si>
  <si>
    <t>Ostatní konstrukce a práce na trubním vedení</t>
  </si>
  <si>
    <t>40</t>
  </si>
  <si>
    <t>877315211</t>
  </si>
  <si>
    <t>Montáž tvarovek na kanalizačním potrubí z trub z plastu z tvrdého PVC nebo z polypropylenu v otevřeném výkopu jednoosých DN 160</t>
  </si>
  <si>
    <t>kus</t>
  </si>
  <si>
    <t>-1268677851</t>
  </si>
  <si>
    <t>https://podminky.urs.cz/item/CS_URS_2023_01/877315211</t>
  </si>
  <si>
    <t>41</t>
  </si>
  <si>
    <t>28611362</t>
  </si>
  <si>
    <t>koleno kanalizace PVC KG 160x67°</t>
  </si>
  <si>
    <t>-1899260677</t>
  </si>
  <si>
    <t>42</t>
  </si>
  <si>
    <t>28611363</t>
  </si>
  <si>
    <t>koleno kanalizační PVC KG 160x87°</t>
  </si>
  <si>
    <t>1957201791</t>
  </si>
  <si>
    <t>43</t>
  </si>
  <si>
    <t>899204112</t>
  </si>
  <si>
    <t>Osazení mříží litinových včetně rámů a košů na bahno pro třídu zatížení D400, E600</t>
  </si>
  <si>
    <t>-181089156</t>
  </si>
  <si>
    <t>https://podminky.urs.cz/item/CS_URS_2023_01/899204112</t>
  </si>
  <si>
    <t>44</t>
  </si>
  <si>
    <t>dodávka-79</t>
  </si>
  <si>
    <t>Kalový koš velký</t>
  </si>
  <si>
    <t>-280040290</t>
  </si>
  <si>
    <t>45</t>
  </si>
  <si>
    <t>dodávka-80</t>
  </si>
  <si>
    <t>Plastová mříž D400 vč.rámu</t>
  </si>
  <si>
    <t>-1506167878</t>
  </si>
  <si>
    <t>46</t>
  </si>
  <si>
    <t>452112132</t>
  </si>
  <si>
    <t>Osazení betonových dílců prstenců nebo rámů pod poklopy a mříže, výšky přes 200 mm</t>
  </si>
  <si>
    <t>1638657118</t>
  </si>
  <si>
    <t>https://podminky.urs.cz/item/CS_URS_2023_01/452112132</t>
  </si>
  <si>
    <t>47</t>
  </si>
  <si>
    <t>59223864</t>
  </si>
  <si>
    <t>prstenec pro uliční vpusť vyrovnávací betonový 390x60x130mm</t>
  </si>
  <si>
    <t>1954173017</t>
  </si>
  <si>
    <t>48</t>
  </si>
  <si>
    <t>895941351</t>
  </si>
  <si>
    <t>Osazení vpusti uliční z betonových dílců DN 500 skruž horní pro čtvercovou vtokovou mříž</t>
  </si>
  <si>
    <t>-909300652</t>
  </si>
  <si>
    <t>https://podminky.urs.cz/item/CS_URS_2023_01/895941351</t>
  </si>
  <si>
    <t>49</t>
  </si>
  <si>
    <t>59224460</t>
  </si>
  <si>
    <t>vpusť uliční DN 500 betonová 500x190x65mm čtvercový poklop</t>
  </si>
  <si>
    <t>1328811937</t>
  </si>
  <si>
    <t>50</t>
  </si>
  <si>
    <t>895941362</t>
  </si>
  <si>
    <t>Osazení vpusti uliční z betonových dílců DN 500 skruž středová 590 mm</t>
  </si>
  <si>
    <t>-286099412</t>
  </si>
  <si>
    <t>https://podminky.urs.cz/item/CS_URS_2023_01/895941362</t>
  </si>
  <si>
    <t>51</t>
  </si>
  <si>
    <t>59224462</t>
  </si>
  <si>
    <t>vpusť uliční DN 500 skruž průběžná vysoká betonová 500/590x65mm</t>
  </si>
  <si>
    <t>-208149493</t>
  </si>
  <si>
    <t>52</t>
  </si>
  <si>
    <t>895941361</t>
  </si>
  <si>
    <t>Osazení vpusti uliční z betonových dílců DN 500 skruž středová 290 mm</t>
  </si>
  <si>
    <t>-663084910</t>
  </si>
  <si>
    <t>https://podminky.urs.cz/item/CS_URS_2023_01/895941361</t>
  </si>
  <si>
    <t>53</t>
  </si>
  <si>
    <t>59224461</t>
  </si>
  <si>
    <t>vpusť uliční DN 500 skruž průběžná nízká betonová 500/290x65mm</t>
  </si>
  <si>
    <t>1639272360</t>
  </si>
  <si>
    <t>54</t>
  </si>
  <si>
    <t>895941366</t>
  </si>
  <si>
    <t>Osazení vpusti uliční z betonových dílců DN 500 skruž průběžná s výtokem</t>
  </si>
  <si>
    <t>1948207771</t>
  </si>
  <si>
    <t>https://podminky.urs.cz/item/CS_URS_2023_01/895941366</t>
  </si>
  <si>
    <t>55</t>
  </si>
  <si>
    <t>59224463</t>
  </si>
  <si>
    <t>vpusť uliční DN 500 skruž průběžná 500/590x65mm betonová s odtokem 150mm</t>
  </si>
  <si>
    <t>1661664069</t>
  </si>
  <si>
    <t>56</t>
  </si>
  <si>
    <t>895941343</t>
  </si>
  <si>
    <t>Osazení vpusti uliční z betonových dílců DN 500 dno vysoké s kalištěm</t>
  </si>
  <si>
    <t>-612186945</t>
  </si>
  <si>
    <t>https://podminky.urs.cz/item/CS_URS_2023_01/895941343</t>
  </si>
  <si>
    <t>57</t>
  </si>
  <si>
    <t>59224470</t>
  </si>
  <si>
    <t>vpusť uliční DN 500 kaliště vysoké 500/525x65mm</t>
  </si>
  <si>
    <t>-1794412491</t>
  </si>
  <si>
    <t>58</t>
  </si>
  <si>
    <t>899620121</t>
  </si>
  <si>
    <t>Obetonování plastových šachet z polypropylenu betonem prostým v otevřeném výkopu, beton tř. C 12/15</t>
  </si>
  <si>
    <t>-1165429250</t>
  </si>
  <si>
    <t>https://podminky.urs.cz/item/CS_URS_2023_01/899620121</t>
  </si>
  <si>
    <t>59</t>
  </si>
  <si>
    <t>899 33-1111</t>
  </si>
  <si>
    <t>Výšková úprava uličního vstupu nebo vpusti do 200 mm zvýšením poklopu</t>
  </si>
  <si>
    <t>-2096828104</t>
  </si>
  <si>
    <t>https://podminky.urs.cz/item/CS_URS_2023_01/899 33-1111</t>
  </si>
  <si>
    <t>60</t>
  </si>
  <si>
    <t>mtž.1</t>
  </si>
  <si>
    <t>Napojení na stávající přípojky</t>
  </si>
  <si>
    <t>-896885420</t>
  </si>
  <si>
    <t>Poznámka k položce:_x000d_
Včetně potrubí, spojek</t>
  </si>
  <si>
    <t>61</t>
  </si>
  <si>
    <t>dodmtž</t>
  </si>
  <si>
    <t>Oprava stávajících vpustí</t>
  </si>
  <si>
    <t>-1033974297</t>
  </si>
  <si>
    <t>91</t>
  </si>
  <si>
    <t>Doplňkové konstrukce a práce na pozem.komunikacích a zpev.plochách</t>
  </si>
  <si>
    <t>62</t>
  </si>
  <si>
    <t>916241213</t>
  </si>
  <si>
    <t>Osazení obrubníku kamenného se zřízením lože, s vyplněním a zatřením spár cementovou maltou stojatého s boční opěrou z betonu prostého, do lože z betonu prostého</t>
  </si>
  <si>
    <t>-384290819</t>
  </si>
  <si>
    <t>https://podminky.urs.cz/item/CS_URS_2023_01/916241213</t>
  </si>
  <si>
    <t>Poznámka k položce:_x000d_
budou použity stávající kamenné obrubníky 120/250 - 25% nové</t>
  </si>
  <si>
    <t>130,0+53,0+235,0+293,0+133,0+274,0</t>
  </si>
  <si>
    <t>63</t>
  </si>
  <si>
    <t>58380374</t>
  </si>
  <si>
    <t>obrubník kamenný žulový přímý 1000x120x250mm</t>
  </si>
  <si>
    <t>-1727379488</t>
  </si>
  <si>
    <t>64</t>
  </si>
  <si>
    <t>916241113</t>
  </si>
  <si>
    <t>Osazení obrubníku kamenného se zřízením lože, s vyplněním a zatřením spár cementovou maltou ležatého s boční opěrou z betonu prostého, do lože z betonu prostého</t>
  </si>
  <si>
    <t>-1785713852</t>
  </si>
  <si>
    <t>https://podminky.urs.cz/item/CS_URS_2023_01/916241113</t>
  </si>
  <si>
    <t>Poznámka k položce:_x000d_
budou použity stávající kamenné obrubníky 200/250 - 25% nové</t>
  </si>
  <si>
    <t>65</t>
  </si>
  <si>
    <t>58380005</t>
  </si>
  <si>
    <t>obrubník kamenný žulový přímý 1000x200x250mm</t>
  </si>
  <si>
    <t>-952117886</t>
  </si>
  <si>
    <t>85</t>
  </si>
  <si>
    <t>58380426</t>
  </si>
  <si>
    <t>obrubník kamenný žulový obloukový R 1-3m 200x250mm</t>
  </si>
  <si>
    <t>-864367961</t>
  </si>
  <si>
    <t>66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</si>
  <si>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</si>
  <si>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</si>
  <si>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-1034858099</t>
  </si>
  <si>
    <t>https://podminky.urs.cz/item/CS_URS_2023_01/979024443</t>
  </si>
  <si>
    <t>67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</si>
  <si>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</si>
  <si>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</si>
  <si>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2000608180</t>
  </si>
  <si>
    <t>https://podminky.urs.cz/item/CS_URS_2023_01/916231213</t>
  </si>
  <si>
    <t>131,0+50,0+230,0+185,0+105,0+384,0+286,0+180,0+87,0</t>
  </si>
  <si>
    <t>68</t>
  </si>
  <si>
    <t>59217016</t>
  </si>
  <si>
    <t>obrubník betonový chodníkový 1000x80x250mm</t>
  </si>
  <si>
    <t>1533698980</t>
  </si>
  <si>
    <t>69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</si>
  <si>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</si>
  <si>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</si>
  <si>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301695642</t>
  </si>
  <si>
    <t>https://podminky.urs.cz/item/CS_URS_2023_01/916111123</t>
  </si>
  <si>
    <t>Poznámka k položce:_x000d_
budou použity stávající kostky - 10% nové</t>
  </si>
  <si>
    <t>70</t>
  </si>
  <si>
    <t>58381007</t>
  </si>
  <si>
    <t>kostka štípaná dlažební žula drobná 8/10</t>
  </si>
  <si>
    <t>611863317</t>
  </si>
  <si>
    <t>71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</si>
  <si>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</si>
  <si>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živicí nebo cementovou maltou</t>
  </si>
  <si>
    <t>2047958081</t>
  </si>
  <si>
    <t>https://podminky.urs.cz/item/CS_URS_2023_01/979071122</t>
  </si>
  <si>
    <t>72</t>
  </si>
  <si>
    <t>915221111</t>
  </si>
  <si>
    <t>Vodorovné dopravní značení stříkaným plastem vodící čára bílá šířky 250 mm souvislá základní</t>
  </si>
  <si>
    <t>994872879</t>
  </si>
  <si>
    <t>https://podminky.urs.cz/item/CS_URS_2023_01/915221111</t>
  </si>
  <si>
    <t>84</t>
  </si>
  <si>
    <t>915211115</t>
  </si>
  <si>
    <t>Vodorovné dopravní značení stříkaným plastem dělící čára šířky 125 mm souvislá žlutá základní</t>
  </si>
  <si>
    <t>-1988352312</t>
  </si>
  <si>
    <t>https://podminky.urs.cz/item/CS_URS_2023_01/915211115</t>
  </si>
  <si>
    <t>73</t>
  </si>
  <si>
    <t>935112111</t>
  </si>
  <si>
    <t>Osazení betonového příkopového žlabu s vyplněním a zatřením spár cementovou maltou s ložem tl. 100 mm z betonu prostého z betonových příkopových tvárnic šířky do 500 mm</t>
  </si>
  <si>
    <t>1018310438</t>
  </si>
  <si>
    <t>https://podminky.urs.cz/item/CS_URS_2023_01/935112111</t>
  </si>
  <si>
    <t>74</t>
  </si>
  <si>
    <t>dodávka.15</t>
  </si>
  <si>
    <t>Žlab z bet.tvárnic500/130/500</t>
  </si>
  <si>
    <t>1426829067</t>
  </si>
  <si>
    <t>75</t>
  </si>
  <si>
    <t>dodávka.16</t>
  </si>
  <si>
    <t>Žlab žlabkovitý 497/160/1000</t>
  </si>
  <si>
    <t>1038109881</t>
  </si>
  <si>
    <t>76</t>
  </si>
  <si>
    <t>dodávka.17</t>
  </si>
  <si>
    <t>Mřížkový rošt B125</t>
  </si>
  <si>
    <t>-279329992</t>
  </si>
  <si>
    <t>77</t>
  </si>
  <si>
    <t>914511112</t>
  </si>
  <si>
    <t>Montáž sloupku dopravních značek délky do 3,5 m do hliníkové patky pro sloupek D 60 mm</t>
  </si>
  <si>
    <t>-1454696636</t>
  </si>
  <si>
    <t>https://podminky.urs.cz/item/CS_URS_2023_01/914511112</t>
  </si>
  <si>
    <t>78</t>
  </si>
  <si>
    <t>40445225</t>
  </si>
  <si>
    <t>sloupek pro dopravní značku Zn D 60mm v 3,5m</t>
  </si>
  <si>
    <t>1397006086</t>
  </si>
  <si>
    <t>79</t>
  </si>
  <si>
    <t>914111121</t>
  </si>
  <si>
    <t>Montáž svislé dopravní značky základní velikosti do 2 m2 objímkami na sloupky nebo konzoly</t>
  </si>
  <si>
    <t>362021965</t>
  </si>
  <si>
    <t>https://podminky.urs.cz/item/CS_URS_2023_01/914111121</t>
  </si>
  <si>
    <t>80</t>
  </si>
  <si>
    <t>40445645</t>
  </si>
  <si>
    <t>informativní značky jiné IJ4b 500mm</t>
  </si>
  <si>
    <t>-652826099</t>
  </si>
  <si>
    <t>81</t>
  </si>
  <si>
    <t>915223121</t>
  </si>
  <si>
    <t>Orientační prvky pro nevidomé z plastu na pozemních komunikacích a komunikacích pro pěší vodicí linie na přechodu šířky 170 mm</t>
  </si>
  <si>
    <t>1570257640</t>
  </si>
  <si>
    <t>https://podminky.urs.cz/item/CS_URS_2023_01/915223121</t>
  </si>
  <si>
    <t>99</t>
  </si>
  <si>
    <t>Přesun hmot</t>
  </si>
  <si>
    <t>82</t>
  </si>
  <si>
    <t>998223011</t>
  </si>
  <si>
    <t>Přesun hmot pro pozemní komunikace s krytem dlážděným dopravní vzdálenost do 200 m jakékoliv délky objektu</t>
  </si>
  <si>
    <t>-127494139</t>
  </si>
  <si>
    <t>https://podminky.urs.cz/item/CS_URS_2023_01/998223011</t>
  </si>
  <si>
    <t>Objekt:</t>
  </si>
  <si>
    <t>SO 02 - Výměna kabelů VO - úsek 2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</si>
  <si>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</si>
  <si>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</si>
  <si>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</si>
  <si>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</si>
  <si>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</si>
  <si>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</si>
  <si>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-</t>
  </si>
  <si>
    <t>512</t>
  </si>
  <si>
    <t>363920533</t>
  </si>
  <si>
    <t>VON - Vedlejší a ostatní náklady</t>
  </si>
  <si>
    <t>Geodetické zaměření skutečného provedení</t>
  </si>
  <si>
    <t>ks</t>
  </si>
  <si>
    <t>1265562236</t>
  </si>
  <si>
    <t>Vytýčení stavby</t>
  </si>
  <si>
    <t>1309981573</t>
  </si>
  <si>
    <t>Dokumentace skutečného provedení</t>
  </si>
  <si>
    <t>-576372361</t>
  </si>
  <si>
    <t>Geometrický plán</t>
  </si>
  <si>
    <t>-16357217</t>
  </si>
  <si>
    <t>Projekt přechodného dopravního značení včetně odsouhlasení</t>
  </si>
  <si>
    <t>-868175615</t>
  </si>
  <si>
    <t>GZS (Global zařízení staveniště)</t>
  </si>
  <si>
    <t>1695870742</t>
  </si>
  <si>
    <t>Poznámka k položce:_x000d_
Kanceláře, sklady, mobilní WC, oplocení, dočasné ochranné hrazení, BOZP,info tabule, čištění komunikací, provizorní přejezdy, přechody apod.</t>
  </si>
  <si>
    <t>Dopravní opatření - realizace (dočasné DZ po dobu stavby)</t>
  </si>
  <si>
    <t>1843882200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</si>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</sst>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vertical="center"/>
    </xf>
    <xf numFmtId="4" fontId="9" fillId="0" borderId="21" xfId="0" applyNumberFormat="1" applyFont="1" applyBorder="1" applyAlignment="1" applyProtection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 applyProtection="1">
      <alignment horizontal="left"/>
    </xf>
    <xf numFmtId="4" fontId="9" fillId="0" borderId="0" xfId="0" applyNumberFormat="1" applyFont="1" applyAlignment="1" applyProtection="1"/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919735112" TargetMode="External" /><Relationship Id="rId2" Type="http://schemas.openxmlformats.org/officeDocument/2006/relationships/hyperlink" Target="https://podminky.urs.cz/item/CS_URS_2023_01/113106121" TargetMode="External" /><Relationship Id="rId3" Type="http://schemas.openxmlformats.org/officeDocument/2006/relationships/hyperlink" Target="https://podminky.urs.cz/item/CS_URS_2023_01/113106161" TargetMode="External" /><Relationship Id="rId4" Type="http://schemas.openxmlformats.org/officeDocument/2006/relationships/hyperlink" Target="https://podminky.urs.cz/item/CS_URS_2023_01/113107242" TargetMode="External" /><Relationship Id="rId5" Type="http://schemas.openxmlformats.org/officeDocument/2006/relationships/hyperlink" Target="https://podminky.urs.cz/item/CS_URS_2023_01/113107232" TargetMode="External" /><Relationship Id="rId6" Type="http://schemas.openxmlformats.org/officeDocument/2006/relationships/hyperlink" Target="https://podminky.urs.cz/item/CS_URS_2023_01/113107223" TargetMode="External" /><Relationship Id="rId7" Type="http://schemas.openxmlformats.org/officeDocument/2006/relationships/hyperlink" Target="https://podminky.urs.cz/item/CS_URS_2023_01/113201112" TargetMode="External" /><Relationship Id="rId8" Type="http://schemas.openxmlformats.org/officeDocument/2006/relationships/hyperlink" Target="https://podminky.urs.cz/item/CS_URS_2023_01/113202111" TargetMode="External" /><Relationship Id="rId9" Type="http://schemas.openxmlformats.org/officeDocument/2006/relationships/hyperlink" Target="https://podminky.urs.cz/item/CS_URS_2023_01/113204111" TargetMode="External" /><Relationship Id="rId10" Type="http://schemas.openxmlformats.org/officeDocument/2006/relationships/hyperlink" Target="https://podminky.urs.cz/item/CS_URS_2023_01/113203111" TargetMode="External" /><Relationship Id="rId11" Type="http://schemas.openxmlformats.org/officeDocument/2006/relationships/hyperlink" Target="https://podminky.urs.cz/item/CS_URS_2023_01/966008212" TargetMode="External" /><Relationship Id="rId12" Type="http://schemas.openxmlformats.org/officeDocument/2006/relationships/hyperlink" Target="https://podminky.urs.cz/item/CS_URS_2023_01/966007122" TargetMode="External" /><Relationship Id="rId13" Type="http://schemas.openxmlformats.org/officeDocument/2006/relationships/hyperlink" Target="https://podminky.urs.cz/item/CS_URS_2023_01/997221551" TargetMode="External" /><Relationship Id="rId14" Type="http://schemas.openxmlformats.org/officeDocument/2006/relationships/hyperlink" Target="https://podminky.urs.cz/item/CS_URS_2023_01/997221559" TargetMode="External" /><Relationship Id="rId15" Type="http://schemas.openxmlformats.org/officeDocument/2006/relationships/hyperlink" Target="https://podminky.urs.cz/item/CS_URS_2023_01/997221875" TargetMode="External" /><Relationship Id="rId16" Type="http://schemas.openxmlformats.org/officeDocument/2006/relationships/hyperlink" Target="https://podminky.urs.cz/item/CS_URS_2023_01/997221873" TargetMode="External" /><Relationship Id="rId17" Type="http://schemas.openxmlformats.org/officeDocument/2006/relationships/hyperlink" Target="https://podminky.urs.cz/item/CS_URS_2023_01/997013861" TargetMode="External" /><Relationship Id="rId18" Type="http://schemas.openxmlformats.org/officeDocument/2006/relationships/hyperlink" Target="https://podminky.urs.cz/item/CS_URS_2023_01/121151113" TargetMode="External" /><Relationship Id="rId19" Type="http://schemas.openxmlformats.org/officeDocument/2006/relationships/hyperlink" Target="https://podminky.urs.cz/item/CS_URS_2023_01/129911121" TargetMode="External" /><Relationship Id="rId20" Type="http://schemas.openxmlformats.org/officeDocument/2006/relationships/hyperlink" Target="https://podminky.urs.cz/item/CS_URS_2023_01/162751117" TargetMode="External" /><Relationship Id="rId21" Type="http://schemas.openxmlformats.org/officeDocument/2006/relationships/hyperlink" Target="https://podminky.urs.cz/item/CS_URS_2023_01/171251201" TargetMode="External" /><Relationship Id="rId22" Type="http://schemas.openxmlformats.org/officeDocument/2006/relationships/hyperlink" Target="https://podminky.urs.cz/item/CS_URS_2023_01/997013861" TargetMode="External" /><Relationship Id="rId23" Type="http://schemas.openxmlformats.org/officeDocument/2006/relationships/hyperlink" Target="https://podminky.urs.cz/item/CS_URS_2025_01/167151101" TargetMode="External" /><Relationship Id="rId24" Type="http://schemas.openxmlformats.org/officeDocument/2006/relationships/hyperlink" Target="https://podminky.urs.cz/item/CS_URS_2023_01/162751117" TargetMode="External" /><Relationship Id="rId25" Type="http://schemas.openxmlformats.org/officeDocument/2006/relationships/hyperlink" Target="https://podminky.urs.cz/item/CS_URS_2023_01/171251201" TargetMode="External" /><Relationship Id="rId26" Type="http://schemas.openxmlformats.org/officeDocument/2006/relationships/hyperlink" Target="https://podminky.urs.cz/item/CS_URS_2025_01/181351103" TargetMode="External" /><Relationship Id="rId27" Type="http://schemas.openxmlformats.org/officeDocument/2006/relationships/hyperlink" Target="https://podminky.urs.cz/item/CS_URS_2023_01/181451131" TargetMode="External" /><Relationship Id="rId28" Type="http://schemas.openxmlformats.org/officeDocument/2006/relationships/hyperlink" Target="https://podminky.urs.cz/item/CS_URS_2023_01/564861111" TargetMode="External" /><Relationship Id="rId29" Type="http://schemas.openxmlformats.org/officeDocument/2006/relationships/hyperlink" Target="https://podminky.urs.cz/item/CS_URS_2023_01/564871111" TargetMode="External" /><Relationship Id="rId30" Type="http://schemas.openxmlformats.org/officeDocument/2006/relationships/hyperlink" Target="https://podminky.urs.cz/item/CS_URS_2023_01/596211213" TargetMode="External" /><Relationship Id="rId31" Type="http://schemas.openxmlformats.org/officeDocument/2006/relationships/hyperlink" Target="https://podminky.urs.cz/item/CS_URS_2023_01/565155111" TargetMode="External" /><Relationship Id="rId32" Type="http://schemas.openxmlformats.org/officeDocument/2006/relationships/hyperlink" Target="https://podminky.urs.cz/item/CS_URS_2023_01/577144111" TargetMode="External" /><Relationship Id="rId33" Type="http://schemas.openxmlformats.org/officeDocument/2006/relationships/hyperlink" Target="https://podminky.urs.cz/item/CS_URS_2023_01/573111115" TargetMode="External" /><Relationship Id="rId34" Type="http://schemas.openxmlformats.org/officeDocument/2006/relationships/hyperlink" Target="https://podminky.urs.cz/item/CS_URS_2023_01/573211111" TargetMode="External" /><Relationship Id="rId35" Type="http://schemas.openxmlformats.org/officeDocument/2006/relationships/hyperlink" Target="https://podminky.urs.cz/item/CS_URS_2023_01/919732221" TargetMode="External" /><Relationship Id="rId36" Type="http://schemas.openxmlformats.org/officeDocument/2006/relationships/hyperlink" Target="https://podminky.urs.cz/item/CS_URS_2023_01/043154000" TargetMode="External" /><Relationship Id="rId37" Type="http://schemas.openxmlformats.org/officeDocument/2006/relationships/hyperlink" Target="https://podminky.urs.cz/item/CS_URS_2023_01/877315211" TargetMode="External" /><Relationship Id="rId38" Type="http://schemas.openxmlformats.org/officeDocument/2006/relationships/hyperlink" Target="https://podminky.urs.cz/item/CS_URS_2023_01/899204112" TargetMode="External" /><Relationship Id="rId39" Type="http://schemas.openxmlformats.org/officeDocument/2006/relationships/hyperlink" Target="https://podminky.urs.cz/item/CS_URS_2023_01/452112132" TargetMode="External" /><Relationship Id="rId40" Type="http://schemas.openxmlformats.org/officeDocument/2006/relationships/hyperlink" Target="https://podminky.urs.cz/item/CS_URS_2023_01/895941351" TargetMode="External" /><Relationship Id="rId41" Type="http://schemas.openxmlformats.org/officeDocument/2006/relationships/hyperlink" Target="https://podminky.urs.cz/item/CS_URS_2023_01/895941362" TargetMode="External" /><Relationship Id="rId42" Type="http://schemas.openxmlformats.org/officeDocument/2006/relationships/hyperlink" Target="https://podminky.urs.cz/item/CS_URS_2023_01/895941361" TargetMode="External" /><Relationship Id="rId43" Type="http://schemas.openxmlformats.org/officeDocument/2006/relationships/hyperlink" Target="https://podminky.urs.cz/item/CS_URS_2023_01/895941366" TargetMode="External" /><Relationship Id="rId44" Type="http://schemas.openxmlformats.org/officeDocument/2006/relationships/hyperlink" Target="https://podminky.urs.cz/item/CS_URS_2023_01/895941343" TargetMode="External" /><Relationship Id="rId45" Type="http://schemas.openxmlformats.org/officeDocument/2006/relationships/hyperlink" Target="https://podminky.urs.cz/item/CS_URS_2023_01/899620121" TargetMode="External" /><Relationship Id="rId46" Type="http://schemas.openxmlformats.org/officeDocument/2006/relationships/hyperlink" Target="https://podminky.urs.cz/item/CS_URS_2023_01/899%2033-1111" TargetMode="External" /><Relationship Id="rId47" Type="http://schemas.openxmlformats.org/officeDocument/2006/relationships/hyperlink" Target="https://podminky.urs.cz/item/CS_URS_2023_01/916241213" TargetMode="External" /><Relationship Id="rId48" Type="http://schemas.openxmlformats.org/officeDocument/2006/relationships/hyperlink" Target="https://podminky.urs.cz/item/CS_URS_2023_01/916241113" TargetMode="External" /><Relationship Id="rId49" Type="http://schemas.openxmlformats.org/officeDocument/2006/relationships/hyperlink" Target="https://podminky.urs.cz/item/CS_URS_2023_01/979024443" TargetMode="External" /><Relationship Id="rId50" Type="http://schemas.openxmlformats.org/officeDocument/2006/relationships/hyperlink" Target="https://podminky.urs.cz/item/CS_URS_2023_01/916231213" TargetMode="External" /><Relationship Id="rId51" Type="http://schemas.openxmlformats.org/officeDocument/2006/relationships/hyperlink" Target="https://podminky.urs.cz/item/CS_URS_2023_01/916111123" TargetMode="External" /><Relationship Id="rId52" Type="http://schemas.openxmlformats.org/officeDocument/2006/relationships/hyperlink" Target="https://podminky.urs.cz/item/CS_URS_2023_01/979071122" TargetMode="External" /><Relationship Id="rId53" Type="http://schemas.openxmlformats.org/officeDocument/2006/relationships/hyperlink" Target="https://podminky.urs.cz/item/CS_URS_2023_01/915221111" TargetMode="External" /><Relationship Id="rId54" Type="http://schemas.openxmlformats.org/officeDocument/2006/relationships/hyperlink" Target="https://podminky.urs.cz/item/CS_URS_2023_01/915211115" TargetMode="External" /><Relationship Id="rId55" Type="http://schemas.openxmlformats.org/officeDocument/2006/relationships/hyperlink" Target="https://podminky.urs.cz/item/CS_URS_2023_01/935112111" TargetMode="External" /><Relationship Id="rId56" Type="http://schemas.openxmlformats.org/officeDocument/2006/relationships/hyperlink" Target="https://podminky.urs.cz/item/CS_URS_2023_01/914511112" TargetMode="External" /><Relationship Id="rId57" Type="http://schemas.openxmlformats.org/officeDocument/2006/relationships/hyperlink" Target="https://podminky.urs.cz/item/CS_URS_2023_01/914111121" TargetMode="External" /><Relationship Id="rId58" Type="http://schemas.openxmlformats.org/officeDocument/2006/relationships/hyperlink" Target="https://podminky.urs.cz/item/CS_URS_2023_01/915223121" TargetMode="External" /><Relationship Id="rId59" Type="http://schemas.openxmlformats.org/officeDocument/2006/relationships/hyperlink" Target="https://podminky.urs.cz/item/CS_URS_2023_01/998223011" TargetMode="External" /><Relationship Id="rId6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37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39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43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44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45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46</v>
      </c>
      <c r="E29" s="47"/>
      <c r="F29" s="32" t="s">
        <v>47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48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49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50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51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52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53</v>
      </c>
      <c r="U35" s="54"/>
      <c r="V35" s="54"/>
      <c r="W35" s="54"/>
      <c r="X35" s="56" t="s">
        <v>54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PROINK2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Oprava chodníku vč. výměny kabelu VO u silnice I/59, k.ú.Petřvald ÚSEK 2 - Hlavní výdaje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Petřvald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24. 4. 2023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Petřvald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56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PROINK s.r.o.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57</v>
      </c>
      <c r="D52" s="87"/>
      <c r="E52" s="87"/>
      <c r="F52" s="87"/>
      <c r="G52" s="87"/>
      <c r="H52" s="88"/>
      <c r="I52" s="89" t="s">
        <v>58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59</v>
      </c>
      <c r="AH52" s="87"/>
      <c r="AI52" s="87"/>
      <c r="AJ52" s="87"/>
      <c r="AK52" s="87"/>
      <c r="AL52" s="87"/>
      <c r="AM52" s="87"/>
      <c r="AN52" s="89" t="s">
        <v>60</v>
      </c>
      <c r="AO52" s="87"/>
      <c r="AP52" s="87"/>
      <c r="AQ52" s="91" t="s">
        <v>61</v>
      </c>
      <c r="AR52" s="44"/>
      <c r="AS52" s="92" t="s">
        <v>62</v>
      </c>
      <c r="AT52" s="93" t="s">
        <v>63</v>
      </c>
      <c r="AU52" s="93" t="s">
        <v>64</v>
      </c>
      <c r="AV52" s="93" t="s">
        <v>65</v>
      </c>
      <c r="AW52" s="93" t="s">
        <v>66</v>
      </c>
      <c r="AX52" s="93" t="s">
        <v>67</v>
      </c>
      <c r="AY52" s="93" t="s">
        <v>68</v>
      </c>
      <c r="AZ52" s="93" t="s">
        <v>69</v>
      </c>
      <c r="BA52" s="93" t="s">
        <v>70</v>
      </c>
      <c r="BB52" s="93" t="s">
        <v>71</v>
      </c>
      <c r="BC52" s="93" t="s">
        <v>72</v>
      </c>
      <c r="BD52" s="94" t="s">
        <v>73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75</v>
      </c>
      <c r="BT54" s="109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37.5" customHeight="1">
      <c r="A55" s="110" t="s">
        <v>79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'PROINK2 - Oprava chodníku...'!J28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80</v>
      </c>
      <c r="AR55" s="117"/>
      <c r="AS55" s="118">
        <v>0</v>
      </c>
      <c r="AT55" s="119">
        <f>ROUND(SUM(AV55:AW55),2)</f>
        <v>0</v>
      </c>
      <c r="AU55" s="120">
        <f>'PROINK2 - Oprava chodníku...'!P80</f>
        <v>0</v>
      </c>
      <c r="AV55" s="119">
        <f>'PROINK2 - Oprava chodníku...'!J31</f>
        <v>0</v>
      </c>
      <c r="AW55" s="119">
        <f>'PROINK2 - Oprava chodníku...'!J32</f>
        <v>0</v>
      </c>
      <c r="AX55" s="119">
        <f>'PROINK2 - Oprava chodníku...'!J33</f>
        <v>0</v>
      </c>
      <c r="AY55" s="119">
        <f>'PROINK2 - Oprava chodníku...'!J34</f>
        <v>0</v>
      </c>
      <c r="AZ55" s="119">
        <f>'PROINK2 - Oprava chodníku...'!F31</f>
        <v>0</v>
      </c>
      <c r="BA55" s="119">
        <f>'PROINK2 - Oprava chodníku...'!F32</f>
        <v>0</v>
      </c>
      <c r="BB55" s="119">
        <f>'PROINK2 - Oprava chodníku...'!F33</f>
        <v>0</v>
      </c>
      <c r="BC55" s="119">
        <f>'PROINK2 - Oprava chodníku...'!F34</f>
        <v>0</v>
      </c>
      <c r="BD55" s="121">
        <f>'PROINK2 - Oprava chodníku...'!F35</f>
        <v>0</v>
      </c>
      <c r="BE55" s="7"/>
      <c r="BT55" s="122" t="s">
        <v>81</v>
      </c>
      <c r="BU55" s="122" t="s">
        <v>82</v>
      </c>
      <c r="BV55" s="122" t="s">
        <v>77</v>
      </c>
      <c r="BW55" s="122" t="s">
        <v>5</v>
      </c>
      <c r="BX55" s="122" t="s">
        <v>78</v>
      </c>
      <c r="CL55" s="122" t="s">
        <v>19</v>
      </c>
    </row>
    <row r="56" s="7" customFormat="1" ht="16.5" customHeight="1">
      <c r="A56" s="110" t="s">
        <v>79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'SO 02 - Výměna kabelů VO 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80</v>
      </c>
      <c r="AR56" s="117"/>
      <c r="AS56" s="118">
        <v>0</v>
      </c>
      <c r="AT56" s="119">
        <f>ROUND(SUM(AV56:AW56),2)</f>
        <v>0</v>
      </c>
      <c r="AU56" s="120">
        <f>'SO 02 - Výměna kabelů VO ...'!P81</f>
        <v>0</v>
      </c>
      <c r="AV56" s="119">
        <f>'SO 02 - Výměna kabelů VO ...'!J33</f>
        <v>0</v>
      </c>
      <c r="AW56" s="119">
        <f>'SO 02 - Výměna kabelů VO ...'!J34</f>
        <v>0</v>
      </c>
      <c r="AX56" s="119">
        <f>'SO 02 - Výměna kabelů VO ...'!J35</f>
        <v>0</v>
      </c>
      <c r="AY56" s="119">
        <f>'SO 02 - Výměna kabelů VO ...'!J36</f>
        <v>0</v>
      </c>
      <c r="AZ56" s="119">
        <f>'SO 02 - Výměna kabelů VO ...'!F33</f>
        <v>0</v>
      </c>
      <c r="BA56" s="119">
        <f>'SO 02 - Výměna kabelů VO ...'!F34</f>
        <v>0</v>
      </c>
      <c r="BB56" s="119">
        <f>'SO 02 - Výměna kabelů VO ...'!F35</f>
        <v>0</v>
      </c>
      <c r="BC56" s="119">
        <f>'SO 02 - Výměna kabelů VO ...'!F36</f>
        <v>0</v>
      </c>
      <c r="BD56" s="121">
        <f>'SO 02 - Výměna kabelů VO ...'!F37</f>
        <v>0</v>
      </c>
      <c r="BE56" s="7"/>
      <c r="BT56" s="122" t="s">
        <v>81</v>
      </c>
      <c r="BV56" s="122" t="s">
        <v>77</v>
      </c>
      <c r="BW56" s="122" t="s">
        <v>85</v>
      </c>
      <c r="BX56" s="122" t="s">
        <v>5</v>
      </c>
      <c r="CL56" s="122" t="s">
        <v>19</v>
      </c>
      <c r="CM56" s="122" t="s">
        <v>86</v>
      </c>
    </row>
    <row r="57" s="7" customFormat="1" ht="16.5" customHeight="1">
      <c r="A57" s="110" t="s">
        <v>79</v>
      </c>
      <c r="B57" s="111"/>
      <c r="C57" s="112"/>
      <c r="D57" s="113" t="s">
        <v>87</v>
      </c>
      <c r="E57" s="113"/>
      <c r="F57" s="113"/>
      <c r="G57" s="113"/>
      <c r="H57" s="113"/>
      <c r="I57" s="114"/>
      <c r="J57" s="113" t="s">
        <v>88</v>
      </c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5">
        <f>'VON - Vedlejší a ostatní ...'!J30</f>
        <v>0</v>
      </c>
      <c r="AH57" s="114"/>
      <c r="AI57" s="114"/>
      <c r="AJ57" s="114"/>
      <c r="AK57" s="114"/>
      <c r="AL57" s="114"/>
      <c r="AM57" s="114"/>
      <c r="AN57" s="115">
        <f>SUM(AG57,AT57)</f>
        <v>0</v>
      </c>
      <c r="AO57" s="114"/>
      <c r="AP57" s="114"/>
      <c r="AQ57" s="116" t="s">
        <v>80</v>
      </c>
      <c r="AR57" s="117"/>
      <c r="AS57" s="123">
        <v>0</v>
      </c>
      <c r="AT57" s="124">
        <f>ROUND(SUM(AV57:AW57),2)</f>
        <v>0</v>
      </c>
      <c r="AU57" s="125">
        <f>'VON - Vedlejší a ostatní ...'!P79</f>
        <v>0</v>
      </c>
      <c r="AV57" s="124">
        <f>'VON - Vedlejší a ostatní ...'!J33</f>
        <v>0</v>
      </c>
      <c r="AW57" s="124">
        <f>'VON - Vedlejší a ostatní ...'!J34</f>
        <v>0</v>
      </c>
      <c r="AX57" s="124">
        <f>'VON - Vedlejší a ostatní ...'!J35</f>
        <v>0</v>
      </c>
      <c r="AY57" s="124">
        <f>'VON - Vedlejší a ostatní ...'!J36</f>
        <v>0</v>
      </c>
      <c r="AZ57" s="124">
        <f>'VON - Vedlejší a ostatní ...'!F33</f>
        <v>0</v>
      </c>
      <c r="BA57" s="124">
        <f>'VON - Vedlejší a ostatní ...'!F34</f>
        <v>0</v>
      </c>
      <c r="BB57" s="124">
        <f>'VON - Vedlejší a ostatní ...'!F35</f>
        <v>0</v>
      </c>
      <c r="BC57" s="124">
        <f>'VON - Vedlejší a ostatní ...'!F36</f>
        <v>0</v>
      </c>
      <c r="BD57" s="126">
        <f>'VON - Vedlejší a ostatní ...'!F37</f>
        <v>0</v>
      </c>
      <c r="BE57" s="7"/>
      <c r="BT57" s="122" t="s">
        <v>81</v>
      </c>
      <c r="BV57" s="122" t="s">
        <v>77</v>
      </c>
      <c r="BW57" s="122" t="s">
        <v>89</v>
      </c>
      <c r="BX57" s="122" t="s">
        <v>5</v>
      </c>
      <c r="CL57" s="122" t="s">
        <v>19</v>
      </c>
      <c r="CM57" s="122" t="s">
        <v>86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4zVmnS2oyojbX4bP43fkea7a0TeeKGx7xIPlr93F39XWUH56SeOfFXp4LEezPiNFH7pQ2Nzx5maDQu8DsfVgfQ==" hashValue="Qym6u2bEhWoVFpdFp7Jh+gOF2ZXax3EvYYaHaaP8pXsn3m1/1yK0N3/5Od2TiuwLGKSpbP7gB/JLKA6BK2fFOQ==" algorithmName="SHA-512" password="C4E3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PROINK2 - Oprava chodníku...'!C2" display="/"/>
    <hyperlink ref="A56" location="'SO 02 - Výměna kabelů VO ...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1" t="s">
        <v>16</v>
      </c>
      <c r="E6" s="38"/>
      <c r="F6" s="38"/>
      <c r="G6" s="38"/>
      <c r="H6" s="38"/>
      <c r="I6" s="38"/>
      <c r="J6" s="38"/>
      <c r="K6" s="38"/>
      <c r="L6" s="132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3" t="s">
        <v>17</v>
      </c>
      <c r="F7" s="38"/>
      <c r="G7" s="38"/>
      <c r="H7" s="38"/>
      <c r="I7" s="38"/>
      <c r="J7" s="38"/>
      <c r="K7" s="38"/>
      <c r="L7" s="132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1" t="s">
        <v>18</v>
      </c>
      <c r="E9" s="38"/>
      <c r="F9" s="134" t="s">
        <v>19</v>
      </c>
      <c r="G9" s="38"/>
      <c r="H9" s="38"/>
      <c r="I9" s="131" t="s">
        <v>20</v>
      </c>
      <c r="J9" s="134" t="s">
        <v>19</v>
      </c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1" t="s">
        <v>21</v>
      </c>
      <c r="E10" s="38"/>
      <c r="F10" s="134" t="s">
        <v>22</v>
      </c>
      <c r="G10" s="38"/>
      <c r="H10" s="38"/>
      <c r="I10" s="131" t="s">
        <v>23</v>
      </c>
      <c r="J10" s="135" t="str">
        <f>'Rekapitulace stavby'!AN8</f>
        <v>24. 4. 2023</v>
      </c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25</v>
      </c>
      <c r="E12" s="38"/>
      <c r="F12" s="38"/>
      <c r="G12" s="38"/>
      <c r="H12" s="38"/>
      <c r="I12" s="131" t="s">
        <v>26</v>
      </c>
      <c r="J12" s="134" t="s">
        <v>27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4" t="s">
        <v>28</v>
      </c>
      <c r="F13" s="38"/>
      <c r="G13" s="38"/>
      <c r="H13" s="38"/>
      <c r="I13" s="131" t="s">
        <v>29</v>
      </c>
      <c r="J13" s="134" t="s">
        <v>30</v>
      </c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1" t="s">
        <v>31</v>
      </c>
      <c r="E15" s="38"/>
      <c r="F15" s="38"/>
      <c r="G15" s="38"/>
      <c r="H15" s="38"/>
      <c r="I15" s="131" t="s">
        <v>26</v>
      </c>
      <c r="J15" s="33" t="str">
        <f>'Rekapitulace stavby'!AN13</f>
        <v>Vyplň údaj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4"/>
      <c r="G16" s="134"/>
      <c r="H16" s="134"/>
      <c r="I16" s="131" t="s">
        <v>29</v>
      </c>
      <c r="J16" s="33" t="str">
        <f>'Rekapitulace stavby'!AN14</f>
        <v>Vyplň údaj</v>
      </c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1" t="s">
        <v>33</v>
      </c>
      <c r="E18" s="38"/>
      <c r="F18" s="38"/>
      <c r="G18" s="38"/>
      <c r="H18" s="38"/>
      <c r="I18" s="131" t="s">
        <v>26</v>
      </c>
      <c r="J18" s="134" t="str">
        <f>IF('Rekapitulace stavby'!AN16="","",'Rekapitulace stavby'!AN16)</f>
        <v/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4" t="str">
        <f>IF('Rekapitulace stavby'!E17="","",'Rekapitulace stavby'!E17)</f>
        <v xml:space="preserve"> </v>
      </c>
      <c r="F19" s="38"/>
      <c r="G19" s="38"/>
      <c r="H19" s="38"/>
      <c r="I19" s="131" t="s">
        <v>29</v>
      </c>
      <c r="J19" s="134" t="str">
        <f>IF('Rekapitulace stavby'!AN17="","",'Rekapitulace stavby'!AN17)</f>
        <v/>
      </c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1" t="s">
        <v>36</v>
      </c>
      <c r="E21" s="38"/>
      <c r="F21" s="38"/>
      <c r="G21" s="38"/>
      <c r="H21" s="38"/>
      <c r="I21" s="131" t="s">
        <v>26</v>
      </c>
      <c r="J21" s="134" t="s">
        <v>37</v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4" t="s">
        <v>38</v>
      </c>
      <c r="F22" s="38"/>
      <c r="G22" s="38"/>
      <c r="H22" s="38"/>
      <c r="I22" s="131" t="s">
        <v>29</v>
      </c>
      <c r="J22" s="134" t="s">
        <v>39</v>
      </c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1" t="s">
        <v>40</v>
      </c>
      <c r="E24" s="38"/>
      <c r="F24" s="38"/>
      <c r="G24" s="38"/>
      <c r="H24" s="38"/>
      <c r="I24" s="38"/>
      <c r="J24" s="38"/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6"/>
      <c r="B25" s="137"/>
      <c r="C25" s="136"/>
      <c r="D25" s="136"/>
      <c r="E25" s="138" t="s">
        <v>41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0"/>
      <c r="E27" s="140"/>
      <c r="F27" s="140"/>
      <c r="G27" s="140"/>
      <c r="H27" s="140"/>
      <c r="I27" s="140"/>
      <c r="J27" s="140"/>
      <c r="K27" s="140"/>
      <c r="L27" s="132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1" t="s">
        <v>42</v>
      </c>
      <c r="E28" s="38"/>
      <c r="F28" s="38"/>
      <c r="G28" s="38"/>
      <c r="H28" s="38"/>
      <c r="I28" s="38"/>
      <c r="J28" s="142">
        <f>ROUND(J80, 2)</f>
        <v>0</v>
      </c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3" t="s">
        <v>44</v>
      </c>
      <c r="G30" s="38"/>
      <c r="H30" s="38"/>
      <c r="I30" s="143" t="s">
        <v>43</v>
      </c>
      <c r="J30" s="143" t="s">
        <v>45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4" t="s">
        <v>46</v>
      </c>
      <c r="E31" s="131" t="s">
        <v>47</v>
      </c>
      <c r="F31" s="145">
        <f>ROUND((SUM(BE80:BE251)),  2)</f>
        <v>0</v>
      </c>
      <c r="G31" s="38"/>
      <c r="H31" s="38"/>
      <c r="I31" s="146">
        <v>0.20999999999999999</v>
      </c>
      <c r="J31" s="145">
        <f>ROUND(((SUM(BE80:BE251))*I31),  2)</f>
        <v>0</v>
      </c>
      <c r="K31" s="38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1" t="s">
        <v>48</v>
      </c>
      <c r="F32" s="145">
        <f>ROUND((SUM(BF80:BF251)),  2)</f>
        <v>0</v>
      </c>
      <c r="G32" s="38"/>
      <c r="H32" s="38"/>
      <c r="I32" s="146">
        <v>0.12</v>
      </c>
      <c r="J32" s="145">
        <f>ROUND(((SUM(BF80:BF251))*I32),  2)</f>
        <v>0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1" t="s">
        <v>49</v>
      </c>
      <c r="F33" s="145">
        <f>ROUND((SUM(BG80:BG251)),  2)</f>
        <v>0</v>
      </c>
      <c r="G33" s="38"/>
      <c r="H33" s="38"/>
      <c r="I33" s="146">
        <v>0.20999999999999999</v>
      </c>
      <c r="J33" s="145">
        <f>0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1" t="s">
        <v>50</v>
      </c>
      <c r="F34" s="145">
        <f>ROUND((SUM(BH80:BH251)),  2)</f>
        <v>0</v>
      </c>
      <c r="G34" s="38"/>
      <c r="H34" s="38"/>
      <c r="I34" s="146">
        <v>0.12</v>
      </c>
      <c r="J34" s="145">
        <f>0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51</v>
      </c>
      <c r="F35" s="145">
        <f>ROUND((SUM(BI80:BI251)),  2)</f>
        <v>0</v>
      </c>
      <c r="G35" s="38"/>
      <c r="H35" s="38"/>
      <c r="I35" s="146">
        <v>0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7"/>
      <c r="D37" s="148" t="s">
        <v>52</v>
      </c>
      <c r="E37" s="149"/>
      <c r="F37" s="149"/>
      <c r="G37" s="150" t="s">
        <v>53</v>
      </c>
      <c r="H37" s="151" t="s">
        <v>54</v>
      </c>
      <c r="I37" s="149"/>
      <c r="J37" s="152">
        <f>SUM(J28:J35)</f>
        <v>0</v>
      </c>
      <c r="K37" s="153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32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91</v>
      </c>
      <c r="D43" s="40"/>
      <c r="E43" s="40"/>
      <c r="F43" s="40"/>
      <c r="G43" s="40"/>
      <c r="H43" s="40"/>
      <c r="I43" s="40"/>
      <c r="J43" s="40"/>
      <c r="K43" s="40"/>
      <c r="L43" s="132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Oprava chodníku vč. výměny kabelu VO u silnice I/59, k.ú.Petřvald ÚSEK 2 - Hlavní výdaje</v>
      </c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Petřvald</v>
      </c>
      <c r="G48" s="40"/>
      <c r="H48" s="40"/>
      <c r="I48" s="32" t="s">
        <v>23</v>
      </c>
      <c r="J48" s="72" t="str">
        <f>IF(J10="","",J10)</f>
        <v>24. 4. 2023</v>
      </c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Město Petřvald</v>
      </c>
      <c r="G50" s="40"/>
      <c r="H50" s="40"/>
      <c r="I50" s="32" t="s">
        <v>33</v>
      </c>
      <c r="J50" s="36" t="str">
        <f>E19</f>
        <v xml:space="preserve"> </v>
      </c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31</v>
      </c>
      <c r="D51" s="40"/>
      <c r="E51" s="40"/>
      <c r="F51" s="27" t="str">
        <f>IF(E16="","",E16)</f>
        <v>Vyplň údaj</v>
      </c>
      <c r="G51" s="40"/>
      <c r="H51" s="40"/>
      <c r="I51" s="32" t="s">
        <v>36</v>
      </c>
      <c r="J51" s="36" t="str">
        <f>E22</f>
        <v>PROINK s.r.o.</v>
      </c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8" t="s">
        <v>92</v>
      </c>
      <c r="D53" s="159"/>
      <c r="E53" s="159"/>
      <c r="F53" s="159"/>
      <c r="G53" s="159"/>
      <c r="H53" s="159"/>
      <c r="I53" s="159"/>
      <c r="J53" s="160" t="s">
        <v>93</v>
      </c>
      <c r="K53" s="159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61" t="s">
        <v>74</v>
      </c>
      <c r="D55" s="40"/>
      <c r="E55" s="40"/>
      <c r="F55" s="40"/>
      <c r="G55" s="40"/>
      <c r="H55" s="40"/>
      <c r="I55" s="40"/>
      <c r="J55" s="102">
        <f>J80</f>
        <v>0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94</v>
      </c>
    </row>
    <row r="56" s="9" customFormat="1" ht="24.96" customHeight="1">
      <c r="A56" s="9"/>
      <c r="B56" s="162"/>
      <c r="C56" s="163"/>
      <c r="D56" s="164" t="s">
        <v>95</v>
      </c>
      <c r="E56" s="165"/>
      <c r="F56" s="165"/>
      <c r="G56" s="165"/>
      <c r="H56" s="165"/>
      <c r="I56" s="165"/>
      <c r="J56" s="166">
        <f>J81</f>
        <v>0</v>
      </c>
      <c r="K56" s="163"/>
      <c r="L56" s="167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9" customFormat="1" ht="24.96" customHeight="1">
      <c r="A57" s="9"/>
      <c r="B57" s="162"/>
      <c r="C57" s="163"/>
      <c r="D57" s="164" t="s">
        <v>96</v>
      </c>
      <c r="E57" s="165"/>
      <c r="F57" s="165"/>
      <c r="G57" s="165"/>
      <c r="H57" s="165"/>
      <c r="I57" s="165"/>
      <c r="J57" s="166">
        <f>J123</f>
        <v>0</v>
      </c>
      <c r="K57" s="163"/>
      <c r="L57" s="167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="9" customFormat="1" ht="24.96" customHeight="1">
      <c r="A58" s="9"/>
      <c r="B58" s="162"/>
      <c r="C58" s="163"/>
      <c r="D58" s="164" t="s">
        <v>97</v>
      </c>
      <c r="E58" s="165"/>
      <c r="F58" s="165"/>
      <c r="G58" s="165"/>
      <c r="H58" s="165"/>
      <c r="I58" s="165"/>
      <c r="J58" s="166">
        <f>J135</f>
        <v>0</v>
      </c>
      <c r="K58" s="163"/>
      <c r="L58" s="167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9" customFormat="1" ht="24.96" customHeight="1">
      <c r="A59" s="9"/>
      <c r="B59" s="162"/>
      <c r="C59" s="163"/>
      <c r="D59" s="164" t="s">
        <v>98</v>
      </c>
      <c r="E59" s="165"/>
      <c r="F59" s="165"/>
      <c r="G59" s="165"/>
      <c r="H59" s="165"/>
      <c r="I59" s="165"/>
      <c r="J59" s="166">
        <f>J150</f>
        <v>0</v>
      </c>
      <c r="K59" s="163"/>
      <c r="L59" s="167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9" customFormat="1" ht="24.96" customHeight="1">
      <c r="A60" s="9"/>
      <c r="B60" s="162"/>
      <c r="C60" s="163"/>
      <c r="D60" s="164" t="s">
        <v>99</v>
      </c>
      <c r="E60" s="165"/>
      <c r="F60" s="165"/>
      <c r="G60" s="165"/>
      <c r="H60" s="165"/>
      <c r="I60" s="165"/>
      <c r="J60" s="166">
        <f>J175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2"/>
      <c r="C61" s="163"/>
      <c r="D61" s="164" t="s">
        <v>100</v>
      </c>
      <c r="E61" s="165"/>
      <c r="F61" s="165"/>
      <c r="G61" s="165"/>
      <c r="H61" s="165"/>
      <c r="I61" s="165"/>
      <c r="J61" s="166">
        <f>J209</f>
        <v>0</v>
      </c>
      <c r="K61" s="163"/>
      <c r="L61" s="167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2"/>
      <c r="C62" s="163"/>
      <c r="D62" s="164" t="s">
        <v>101</v>
      </c>
      <c r="E62" s="165"/>
      <c r="F62" s="165"/>
      <c r="G62" s="165"/>
      <c r="H62" s="165"/>
      <c r="I62" s="165"/>
      <c r="J62" s="166">
        <f>J249</f>
        <v>0</v>
      </c>
      <c r="K62" s="163"/>
      <c r="L62" s="167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2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102</v>
      </c>
      <c r="D69" s="40"/>
      <c r="E69" s="40"/>
      <c r="F69" s="40"/>
      <c r="G69" s="40"/>
      <c r="H69" s="40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69" t="str">
        <f>E7</f>
        <v>Oprava chodníku vč. výměny kabelu VO u silnice I/59, k.ú.Petřvald ÚSEK 2 - Hlavní výdaje</v>
      </c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21</v>
      </c>
      <c r="D74" s="40"/>
      <c r="E74" s="40"/>
      <c r="F74" s="27" t="str">
        <f>F10</f>
        <v>Petřvald</v>
      </c>
      <c r="G74" s="40"/>
      <c r="H74" s="40"/>
      <c r="I74" s="32" t="s">
        <v>23</v>
      </c>
      <c r="J74" s="72" t="str">
        <f>IF(J10="","",J10)</f>
        <v>24. 4. 2023</v>
      </c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5.15" customHeight="1">
      <c r="A76" s="38"/>
      <c r="B76" s="39"/>
      <c r="C76" s="32" t="s">
        <v>25</v>
      </c>
      <c r="D76" s="40"/>
      <c r="E76" s="40"/>
      <c r="F76" s="27" t="str">
        <f>E13</f>
        <v>Město Petřvald</v>
      </c>
      <c r="G76" s="40"/>
      <c r="H76" s="40"/>
      <c r="I76" s="32" t="s">
        <v>33</v>
      </c>
      <c r="J76" s="36" t="str">
        <f>E19</f>
        <v xml:space="preserve"> </v>
      </c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31</v>
      </c>
      <c r="D77" s="40"/>
      <c r="E77" s="40"/>
      <c r="F77" s="27" t="str">
        <f>IF(E16="","",E16)</f>
        <v>Vyplň údaj</v>
      </c>
      <c r="G77" s="40"/>
      <c r="H77" s="40"/>
      <c r="I77" s="32" t="s">
        <v>36</v>
      </c>
      <c r="J77" s="36" t="str">
        <f>E22</f>
        <v>PROINK s.r.o.</v>
      </c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0.32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10" customFormat="1" ht="29.28" customHeight="1">
      <c r="A79" s="168"/>
      <c r="B79" s="169"/>
      <c r="C79" s="170" t="s">
        <v>103</v>
      </c>
      <c r="D79" s="171" t="s">
        <v>61</v>
      </c>
      <c r="E79" s="171" t="s">
        <v>57</v>
      </c>
      <c r="F79" s="171" t="s">
        <v>58</v>
      </c>
      <c r="G79" s="171" t="s">
        <v>104</v>
      </c>
      <c r="H79" s="171" t="s">
        <v>105</v>
      </c>
      <c r="I79" s="171" t="s">
        <v>106</v>
      </c>
      <c r="J79" s="171" t="s">
        <v>93</v>
      </c>
      <c r="K79" s="172" t="s">
        <v>107</v>
      </c>
      <c r="L79" s="173"/>
      <c r="M79" s="92" t="s">
        <v>19</v>
      </c>
      <c r="N79" s="93" t="s">
        <v>46</v>
      </c>
      <c r="O79" s="93" t="s">
        <v>108</v>
      </c>
      <c r="P79" s="93" t="s">
        <v>109</v>
      </c>
      <c r="Q79" s="93" t="s">
        <v>110</v>
      </c>
      <c r="R79" s="93" t="s">
        <v>111</v>
      </c>
      <c r="S79" s="93" t="s">
        <v>112</v>
      </c>
      <c r="T79" s="94" t="s">
        <v>113</v>
      </c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</row>
    <row r="80" s="2" customFormat="1" ht="22.8" customHeight="1">
      <c r="A80" s="38"/>
      <c r="B80" s="39"/>
      <c r="C80" s="99" t="s">
        <v>114</v>
      </c>
      <c r="D80" s="40"/>
      <c r="E80" s="40"/>
      <c r="F80" s="40"/>
      <c r="G80" s="40"/>
      <c r="H80" s="40"/>
      <c r="I80" s="40"/>
      <c r="J80" s="174">
        <f>BK80</f>
        <v>0</v>
      </c>
      <c r="K80" s="40"/>
      <c r="L80" s="44"/>
      <c r="M80" s="95"/>
      <c r="N80" s="175"/>
      <c r="O80" s="96"/>
      <c r="P80" s="176">
        <f>P81+P123+P135+P150+P175+P209+P249</f>
        <v>0</v>
      </c>
      <c r="Q80" s="96"/>
      <c r="R80" s="176">
        <f>R81+R123+R135+R150+R175+R209+R249</f>
        <v>3775.348106295</v>
      </c>
      <c r="S80" s="96"/>
      <c r="T80" s="177">
        <f>T81+T123+T135+T150+T175+T209+T249</f>
        <v>3919.9499999999998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T80" s="17" t="s">
        <v>75</v>
      </c>
      <c r="AU80" s="17" t="s">
        <v>94</v>
      </c>
      <c r="BK80" s="178">
        <f>BK81+BK123+BK135+BK150+BK175+BK209+BK249</f>
        <v>0</v>
      </c>
    </row>
    <row r="81" s="11" customFormat="1" ht="25.92" customHeight="1">
      <c r="A81" s="11"/>
      <c r="B81" s="179"/>
      <c r="C81" s="180"/>
      <c r="D81" s="181" t="s">
        <v>75</v>
      </c>
      <c r="E81" s="182" t="s">
        <v>115</v>
      </c>
      <c r="F81" s="182" t="s">
        <v>116</v>
      </c>
      <c r="G81" s="180"/>
      <c r="H81" s="180"/>
      <c r="I81" s="183"/>
      <c r="J81" s="184">
        <f>BK81</f>
        <v>0</v>
      </c>
      <c r="K81" s="180"/>
      <c r="L81" s="185"/>
      <c r="M81" s="186"/>
      <c r="N81" s="187"/>
      <c r="O81" s="187"/>
      <c r="P81" s="188">
        <f>SUM(P82:P122)</f>
        <v>0</v>
      </c>
      <c r="Q81" s="187"/>
      <c r="R81" s="188">
        <f>SUM(R82:R122)</f>
        <v>0.0031106949999999997</v>
      </c>
      <c r="S81" s="187"/>
      <c r="T81" s="189">
        <f>SUM(T82:T122)</f>
        <v>3919.9499999999998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90" t="s">
        <v>81</v>
      </c>
      <c r="AT81" s="191" t="s">
        <v>75</v>
      </c>
      <c r="AU81" s="191" t="s">
        <v>76</v>
      </c>
      <c r="AY81" s="190" t="s">
        <v>117</v>
      </c>
      <c r="BK81" s="192">
        <f>SUM(BK82:BK122)</f>
        <v>0</v>
      </c>
    </row>
    <row r="82" s="2" customFormat="1" ht="16.5" customHeight="1">
      <c r="A82" s="38"/>
      <c r="B82" s="39"/>
      <c r="C82" s="193" t="s">
        <v>81</v>
      </c>
      <c r="D82" s="193" t="s">
        <v>118</v>
      </c>
      <c r="E82" s="194" t="s">
        <v>119</v>
      </c>
      <c r="F82" s="195" t="s">
        <v>120</v>
      </c>
      <c r="G82" s="196" t="s">
        <v>121</v>
      </c>
      <c r="H82" s="197">
        <v>1891</v>
      </c>
      <c r="I82" s="198"/>
      <c r="J82" s="199">
        <f>ROUND(I82*H82,2)</f>
        <v>0</v>
      </c>
      <c r="K82" s="195" t="s">
        <v>122</v>
      </c>
      <c r="L82" s="44"/>
      <c r="M82" s="200" t="s">
        <v>19</v>
      </c>
      <c r="N82" s="201" t="s">
        <v>47</v>
      </c>
      <c r="O82" s="84"/>
      <c r="P82" s="202">
        <f>O82*H82</f>
        <v>0</v>
      </c>
      <c r="Q82" s="202">
        <v>1.6449999999999999E-06</v>
      </c>
      <c r="R82" s="202">
        <f>Q82*H82</f>
        <v>0.0031106949999999997</v>
      </c>
      <c r="S82" s="202">
        <v>0</v>
      </c>
      <c r="T82" s="203">
        <f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204" t="s">
        <v>123</v>
      </c>
      <c r="AT82" s="204" t="s">
        <v>118</v>
      </c>
      <c r="AU82" s="204" t="s">
        <v>81</v>
      </c>
      <c r="AY82" s="17" t="s">
        <v>117</v>
      </c>
      <c r="BE82" s="205">
        <f>IF(N82="základní",J82,0)</f>
        <v>0</v>
      </c>
      <c r="BF82" s="205">
        <f>IF(N82="snížená",J82,0)</f>
        <v>0</v>
      </c>
      <c r="BG82" s="205">
        <f>IF(N82="zákl. přenesená",J82,0)</f>
        <v>0</v>
      </c>
      <c r="BH82" s="205">
        <f>IF(N82="sníž. přenesená",J82,0)</f>
        <v>0</v>
      </c>
      <c r="BI82" s="205">
        <f>IF(N82="nulová",J82,0)</f>
        <v>0</v>
      </c>
      <c r="BJ82" s="17" t="s">
        <v>81</v>
      </c>
      <c r="BK82" s="205">
        <f>ROUND(I82*H82,2)</f>
        <v>0</v>
      </c>
      <c r="BL82" s="17" t="s">
        <v>123</v>
      </c>
      <c r="BM82" s="204" t="s">
        <v>124</v>
      </c>
    </row>
    <row r="83" s="2" customFormat="1">
      <c r="A83" s="38"/>
      <c r="B83" s="39"/>
      <c r="C83" s="40"/>
      <c r="D83" s="206" t="s">
        <v>125</v>
      </c>
      <c r="E83" s="40"/>
      <c r="F83" s="207" t="s">
        <v>126</v>
      </c>
      <c r="G83" s="40"/>
      <c r="H83" s="40"/>
      <c r="I83" s="208"/>
      <c r="J83" s="40"/>
      <c r="K83" s="40"/>
      <c r="L83" s="44"/>
      <c r="M83" s="209"/>
      <c r="N83" s="210"/>
      <c r="O83" s="84"/>
      <c r="P83" s="84"/>
      <c r="Q83" s="84"/>
      <c r="R83" s="84"/>
      <c r="S83" s="84"/>
      <c r="T83" s="85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125</v>
      </c>
      <c r="AU83" s="17" t="s">
        <v>81</v>
      </c>
    </row>
    <row r="84" s="2" customFormat="1" ht="37.8" customHeight="1">
      <c r="A84" s="38"/>
      <c r="B84" s="39"/>
      <c r="C84" s="193" t="s">
        <v>86</v>
      </c>
      <c r="D84" s="193" t="s">
        <v>118</v>
      </c>
      <c r="E84" s="194" t="s">
        <v>127</v>
      </c>
      <c r="F84" s="195" t="s">
        <v>128</v>
      </c>
      <c r="G84" s="196" t="s">
        <v>129</v>
      </c>
      <c r="H84" s="197">
        <v>1436</v>
      </c>
      <c r="I84" s="198"/>
      <c r="J84" s="199">
        <f>ROUND(I84*H84,2)</f>
        <v>0</v>
      </c>
      <c r="K84" s="195" t="s">
        <v>122</v>
      </c>
      <c r="L84" s="44"/>
      <c r="M84" s="200" t="s">
        <v>19</v>
      </c>
      <c r="N84" s="201" t="s">
        <v>47</v>
      </c>
      <c r="O84" s="84"/>
      <c r="P84" s="202">
        <f>O84*H84</f>
        <v>0</v>
      </c>
      <c r="Q84" s="202">
        <v>0</v>
      </c>
      <c r="R84" s="202">
        <f>Q84*H84</f>
        <v>0</v>
      </c>
      <c r="S84" s="202">
        <v>0.255</v>
      </c>
      <c r="T84" s="203">
        <f>S84*H84</f>
        <v>366.18000000000001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123</v>
      </c>
      <c r="AT84" s="204" t="s">
        <v>118</v>
      </c>
      <c r="AU84" s="204" t="s">
        <v>81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123</v>
      </c>
      <c r="BM84" s="204" t="s">
        <v>130</v>
      </c>
    </row>
    <row r="85" s="2" customFormat="1">
      <c r="A85" s="38"/>
      <c r="B85" s="39"/>
      <c r="C85" s="40"/>
      <c r="D85" s="206" t="s">
        <v>125</v>
      </c>
      <c r="E85" s="40"/>
      <c r="F85" s="207" t="s">
        <v>131</v>
      </c>
      <c r="G85" s="40"/>
      <c r="H85" s="40"/>
      <c r="I85" s="208"/>
      <c r="J85" s="40"/>
      <c r="K85" s="40"/>
      <c r="L85" s="44"/>
      <c r="M85" s="209"/>
      <c r="N85" s="210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125</v>
      </c>
      <c r="AU85" s="17" t="s">
        <v>81</v>
      </c>
    </row>
    <row r="86" s="2" customFormat="1" ht="33" customHeight="1">
      <c r="A86" s="38"/>
      <c r="B86" s="39"/>
      <c r="C86" s="193" t="s">
        <v>132</v>
      </c>
      <c r="D86" s="193" t="s">
        <v>118</v>
      </c>
      <c r="E86" s="194" t="s">
        <v>133</v>
      </c>
      <c r="F86" s="195" t="s">
        <v>134</v>
      </c>
      <c r="G86" s="196" t="s">
        <v>129</v>
      </c>
      <c r="H86" s="197">
        <v>66</v>
      </c>
      <c r="I86" s="198"/>
      <c r="J86" s="199">
        <f>ROUND(I86*H86,2)</f>
        <v>0</v>
      </c>
      <c r="K86" s="195" t="s">
        <v>122</v>
      </c>
      <c r="L86" s="44"/>
      <c r="M86" s="200" t="s">
        <v>19</v>
      </c>
      <c r="N86" s="201" t="s">
        <v>47</v>
      </c>
      <c r="O86" s="84"/>
      <c r="P86" s="202">
        <f>O86*H86</f>
        <v>0</v>
      </c>
      <c r="Q86" s="202">
        <v>0</v>
      </c>
      <c r="R86" s="202">
        <f>Q86*H86</f>
        <v>0</v>
      </c>
      <c r="S86" s="202">
        <v>0.32000000000000001</v>
      </c>
      <c r="T86" s="203">
        <f>S86*H86</f>
        <v>21.120000000000001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4" t="s">
        <v>123</v>
      </c>
      <c r="AT86" s="204" t="s">
        <v>118</v>
      </c>
      <c r="AU86" s="204" t="s">
        <v>81</v>
      </c>
      <c r="AY86" s="17" t="s">
        <v>117</v>
      </c>
      <c r="BE86" s="205">
        <f>IF(N86="základní",J86,0)</f>
        <v>0</v>
      </c>
      <c r="BF86" s="205">
        <f>IF(N86="snížená",J86,0)</f>
        <v>0</v>
      </c>
      <c r="BG86" s="205">
        <f>IF(N86="zákl. přenesená",J86,0)</f>
        <v>0</v>
      </c>
      <c r="BH86" s="205">
        <f>IF(N86="sníž. přenesená",J86,0)</f>
        <v>0</v>
      </c>
      <c r="BI86" s="205">
        <f>IF(N86="nulová",J86,0)</f>
        <v>0</v>
      </c>
      <c r="BJ86" s="17" t="s">
        <v>81</v>
      </c>
      <c r="BK86" s="205">
        <f>ROUND(I86*H86,2)</f>
        <v>0</v>
      </c>
      <c r="BL86" s="17" t="s">
        <v>123</v>
      </c>
      <c r="BM86" s="204" t="s">
        <v>135</v>
      </c>
    </row>
    <row r="87" s="2" customFormat="1">
      <c r="A87" s="38"/>
      <c r="B87" s="39"/>
      <c r="C87" s="40"/>
      <c r="D87" s="206" t="s">
        <v>125</v>
      </c>
      <c r="E87" s="40"/>
      <c r="F87" s="207" t="s">
        <v>136</v>
      </c>
      <c r="G87" s="40"/>
      <c r="H87" s="40"/>
      <c r="I87" s="208"/>
      <c r="J87" s="40"/>
      <c r="K87" s="40"/>
      <c r="L87" s="44"/>
      <c r="M87" s="209"/>
      <c r="N87" s="210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125</v>
      </c>
      <c r="AU87" s="17" t="s">
        <v>81</v>
      </c>
    </row>
    <row r="88" s="2" customFormat="1">
      <c r="A88" s="38"/>
      <c r="B88" s="39"/>
      <c r="C88" s="40"/>
      <c r="D88" s="211" t="s">
        <v>137</v>
      </c>
      <c r="E88" s="40"/>
      <c r="F88" s="212" t="s">
        <v>138</v>
      </c>
      <c r="G88" s="40"/>
      <c r="H88" s="40"/>
      <c r="I88" s="208"/>
      <c r="J88" s="40"/>
      <c r="K88" s="40"/>
      <c r="L88" s="44"/>
      <c r="M88" s="209"/>
      <c r="N88" s="210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137</v>
      </c>
      <c r="AU88" s="17" t="s">
        <v>81</v>
      </c>
    </row>
    <row r="89" s="2" customFormat="1" ht="33" customHeight="1">
      <c r="A89" s="38"/>
      <c r="B89" s="39"/>
      <c r="C89" s="193" t="s">
        <v>123</v>
      </c>
      <c r="D89" s="193" t="s">
        <v>118</v>
      </c>
      <c r="E89" s="194" t="s">
        <v>139</v>
      </c>
      <c r="F89" s="195" t="s">
        <v>140</v>
      </c>
      <c r="G89" s="196" t="s">
        <v>129</v>
      </c>
      <c r="H89" s="197">
        <v>2582</v>
      </c>
      <c r="I89" s="198"/>
      <c r="J89" s="199">
        <f>ROUND(I89*H89,2)</f>
        <v>0</v>
      </c>
      <c r="K89" s="195" t="s">
        <v>122</v>
      </c>
      <c r="L89" s="44"/>
      <c r="M89" s="200" t="s">
        <v>19</v>
      </c>
      <c r="N89" s="201" t="s">
        <v>47</v>
      </c>
      <c r="O89" s="84"/>
      <c r="P89" s="202">
        <f>O89*H89</f>
        <v>0</v>
      </c>
      <c r="Q89" s="202">
        <v>0</v>
      </c>
      <c r="R89" s="202">
        <f>Q89*H89</f>
        <v>0</v>
      </c>
      <c r="S89" s="202">
        <v>0.22</v>
      </c>
      <c r="T89" s="203">
        <f>S89*H89</f>
        <v>568.03999999999996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4" t="s">
        <v>123</v>
      </c>
      <c r="AT89" s="204" t="s">
        <v>118</v>
      </c>
      <c r="AU89" s="204" t="s">
        <v>81</v>
      </c>
      <c r="AY89" s="17" t="s">
        <v>117</v>
      </c>
      <c r="BE89" s="205">
        <f>IF(N89="základní",J89,0)</f>
        <v>0</v>
      </c>
      <c r="BF89" s="205">
        <f>IF(N89="snížená",J89,0)</f>
        <v>0</v>
      </c>
      <c r="BG89" s="205">
        <f>IF(N89="zákl. přenesená",J89,0)</f>
        <v>0</v>
      </c>
      <c r="BH89" s="205">
        <f>IF(N89="sníž. přenesená",J89,0)</f>
        <v>0</v>
      </c>
      <c r="BI89" s="205">
        <f>IF(N89="nulová",J89,0)</f>
        <v>0</v>
      </c>
      <c r="BJ89" s="17" t="s">
        <v>81</v>
      </c>
      <c r="BK89" s="205">
        <f>ROUND(I89*H89,2)</f>
        <v>0</v>
      </c>
      <c r="BL89" s="17" t="s">
        <v>123</v>
      </c>
      <c r="BM89" s="204" t="s">
        <v>141</v>
      </c>
    </row>
    <row r="90" s="2" customFormat="1">
      <c r="A90" s="38"/>
      <c r="B90" s="39"/>
      <c r="C90" s="40"/>
      <c r="D90" s="206" t="s">
        <v>125</v>
      </c>
      <c r="E90" s="40"/>
      <c r="F90" s="207" t="s">
        <v>142</v>
      </c>
      <c r="G90" s="40"/>
      <c r="H90" s="40"/>
      <c r="I90" s="208"/>
      <c r="J90" s="40"/>
      <c r="K90" s="40"/>
      <c r="L90" s="44"/>
      <c r="M90" s="209"/>
      <c r="N90" s="210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125</v>
      </c>
      <c r="AU90" s="17" t="s">
        <v>81</v>
      </c>
    </row>
    <row r="91" s="2" customFormat="1" ht="37.8" customHeight="1">
      <c r="A91" s="38"/>
      <c r="B91" s="39"/>
      <c r="C91" s="193" t="s">
        <v>143</v>
      </c>
      <c r="D91" s="193" t="s">
        <v>118</v>
      </c>
      <c r="E91" s="194" t="s">
        <v>144</v>
      </c>
      <c r="F91" s="195" t="s">
        <v>145</v>
      </c>
      <c r="G91" s="196" t="s">
        <v>129</v>
      </c>
      <c r="H91" s="197">
        <v>2038</v>
      </c>
      <c r="I91" s="198"/>
      <c r="J91" s="199">
        <f>ROUND(I91*H91,2)</f>
        <v>0</v>
      </c>
      <c r="K91" s="195" t="s">
        <v>122</v>
      </c>
      <c r="L91" s="44"/>
      <c r="M91" s="200" t="s">
        <v>19</v>
      </c>
      <c r="N91" s="201" t="s">
        <v>47</v>
      </c>
      <c r="O91" s="84"/>
      <c r="P91" s="202">
        <f>O91*H91</f>
        <v>0</v>
      </c>
      <c r="Q91" s="202">
        <v>0</v>
      </c>
      <c r="R91" s="202">
        <f>Q91*H91</f>
        <v>0</v>
      </c>
      <c r="S91" s="202">
        <v>0.625</v>
      </c>
      <c r="T91" s="203">
        <f>S91*H91</f>
        <v>1273.75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4" t="s">
        <v>123</v>
      </c>
      <c r="AT91" s="204" t="s">
        <v>118</v>
      </c>
      <c r="AU91" s="204" t="s">
        <v>81</v>
      </c>
      <c r="AY91" s="17" t="s">
        <v>117</v>
      </c>
      <c r="BE91" s="205">
        <f>IF(N91="základní",J91,0)</f>
        <v>0</v>
      </c>
      <c r="BF91" s="205">
        <f>IF(N91="snížená",J91,0)</f>
        <v>0</v>
      </c>
      <c r="BG91" s="205">
        <f>IF(N91="zákl. přenesená",J91,0)</f>
        <v>0</v>
      </c>
      <c r="BH91" s="205">
        <f>IF(N91="sníž. přenesená",J91,0)</f>
        <v>0</v>
      </c>
      <c r="BI91" s="205">
        <f>IF(N91="nulová",J91,0)</f>
        <v>0</v>
      </c>
      <c r="BJ91" s="17" t="s">
        <v>81</v>
      </c>
      <c r="BK91" s="205">
        <f>ROUND(I91*H91,2)</f>
        <v>0</v>
      </c>
      <c r="BL91" s="17" t="s">
        <v>123</v>
      </c>
      <c r="BM91" s="204" t="s">
        <v>146</v>
      </c>
    </row>
    <row r="92" s="2" customFormat="1">
      <c r="A92" s="38"/>
      <c r="B92" s="39"/>
      <c r="C92" s="40"/>
      <c r="D92" s="206" t="s">
        <v>125</v>
      </c>
      <c r="E92" s="40"/>
      <c r="F92" s="207" t="s">
        <v>147</v>
      </c>
      <c r="G92" s="40"/>
      <c r="H92" s="40"/>
      <c r="I92" s="208"/>
      <c r="J92" s="40"/>
      <c r="K92" s="40"/>
      <c r="L92" s="44"/>
      <c r="M92" s="209"/>
      <c r="N92" s="210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125</v>
      </c>
      <c r="AU92" s="17" t="s">
        <v>81</v>
      </c>
    </row>
    <row r="93" s="2" customFormat="1" ht="37.8" customHeight="1">
      <c r="A93" s="38"/>
      <c r="B93" s="39"/>
      <c r="C93" s="193" t="s">
        <v>148</v>
      </c>
      <c r="D93" s="193" t="s">
        <v>118</v>
      </c>
      <c r="E93" s="194" t="s">
        <v>149</v>
      </c>
      <c r="F93" s="195" t="s">
        <v>150</v>
      </c>
      <c r="G93" s="196" t="s">
        <v>129</v>
      </c>
      <c r="H93" s="197">
        <v>1520</v>
      </c>
      <c r="I93" s="198"/>
      <c r="J93" s="199">
        <f>ROUND(I93*H93,2)</f>
        <v>0</v>
      </c>
      <c r="K93" s="195" t="s">
        <v>122</v>
      </c>
      <c r="L93" s="44"/>
      <c r="M93" s="200" t="s">
        <v>19</v>
      </c>
      <c r="N93" s="201" t="s">
        <v>47</v>
      </c>
      <c r="O93" s="84"/>
      <c r="P93" s="202">
        <f>O93*H93</f>
        <v>0</v>
      </c>
      <c r="Q93" s="202">
        <v>0</v>
      </c>
      <c r="R93" s="202">
        <f>Q93*H93</f>
        <v>0</v>
      </c>
      <c r="S93" s="202">
        <v>0.44</v>
      </c>
      <c r="T93" s="203">
        <f>S93*H93</f>
        <v>668.79999999999995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4" t="s">
        <v>123</v>
      </c>
      <c r="AT93" s="204" t="s">
        <v>118</v>
      </c>
      <c r="AU93" s="204" t="s">
        <v>81</v>
      </c>
      <c r="AY93" s="17" t="s">
        <v>117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7" t="s">
        <v>81</v>
      </c>
      <c r="BK93" s="205">
        <f>ROUND(I93*H93,2)</f>
        <v>0</v>
      </c>
      <c r="BL93" s="17" t="s">
        <v>123</v>
      </c>
      <c r="BM93" s="204" t="s">
        <v>151</v>
      </c>
    </row>
    <row r="94" s="2" customFormat="1">
      <c r="A94" s="38"/>
      <c r="B94" s="39"/>
      <c r="C94" s="40"/>
      <c r="D94" s="206" t="s">
        <v>125</v>
      </c>
      <c r="E94" s="40"/>
      <c r="F94" s="207" t="s">
        <v>152</v>
      </c>
      <c r="G94" s="40"/>
      <c r="H94" s="40"/>
      <c r="I94" s="208"/>
      <c r="J94" s="40"/>
      <c r="K94" s="40"/>
      <c r="L94" s="44"/>
      <c r="M94" s="209"/>
      <c r="N94" s="210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125</v>
      </c>
      <c r="AU94" s="17" t="s">
        <v>81</v>
      </c>
    </row>
    <row r="95" s="2" customFormat="1" ht="24.15" customHeight="1">
      <c r="A95" s="38"/>
      <c r="B95" s="39"/>
      <c r="C95" s="193" t="s">
        <v>153</v>
      </c>
      <c r="D95" s="193" t="s">
        <v>118</v>
      </c>
      <c r="E95" s="194" t="s">
        <v>154</v>
      </c>
      <c r="F95" s="195" t="s">
        <v>155</v>
      </c>
      <c r="G95" s="196" t="s">
        <v>121</v>
      </c>
      <c r="H95" s="197">
        <v>773</v>
      </c>
      <c r="I95" s="198"/>
      <c r="J95" s="199">
        <f>ROUND(I95*H95,2)</f>
        <v>0</v>
      </c>
      <c r="K95" s="195" t="s">
        <v>122</v>
      </c>
      <c r="L95" s="44"/>
      <c r="M95" s="200" t="s">
        <v>19</v>
      </c>
      <c r="N95" s="201" t="s">
        <v>47</v>
      </c>
      <c r="O95" s="84"/>
      <c r="P95" s="202">
        <f>O95*H95</f>
        <v>0</v>
      </c>
      <c r="Q95" s="202">
        <v>0</v>
      </c>
      <c r="R95" s="202">
        <f>Q95*H95</f>
        <v>0</v>
      </c>
      <c r="S95" s="202">
        <v>0.28999999999999998</v>
      </c>
      <c r="T95" s="203">
        <f>S95*H95</f>
        <v>224.16999999999999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4" t="s">
        <v>123</v>
      </c>
      <c r="AT95" s="204" t="s">
        <v>118</v>
      </c>
      <c r="AU95" s="204" t="s">
        <v>81</v>
      </c>
      <c r="AY95" s="17" t="s">
        <v>117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7" t="s">
        <v>81</v>
      </c>
      <c r="BK95" s="205">
        <f>ROUND(I95*H95,2)</f>
        <v>0</v>
      </c>
      <c r="BL95" s="17" t="s">
        <v>123</v>
      </c>
      <c r="BM95" s="204" t="s">
        <v>156</v>
      </c>
    </row>
    <row r="96" s="2" customFormat="1">
      <c r="A96" s="38"/>
      <c r="B96" s="39"/>
      <c r="C96" s="40"/>
      <c r="D96" s="206" t="s">
        <v>125</v>
      </c>
      <c r="E96" s="40"/>
      <c r="F96" s="207" t="s">
        <v>157</v>
      </c>
      <c r="G96" s="40"/>
      <c r="H96" s="40"/>
      <c r="I96" s="208"/>
      <c r="J96" s="40"/>
      <c r="K96" s="40"/>
      <c r="L96" s="44"/>
      <c r="M96" s="209"/>
      <c r="N96" s="210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125</v>
      </c>
      <c r="AU96" s="17" t="s">
        <v>81</v>
      </c>
    </row>
    <row r="97" s="2" customFormat="1">
      <c r="A97" s="38"/>
      <c r="B97" s="39"/>
      <c r="C97" s="40"/>
      <c r="D97" s="211" t="s">
        <v>137</v>
      </c>
      <c r="E97" s="40"/>
      <c r="F97" s="212" t="s">
        <v>158</v>
      </c>
      <c r="G97" s="40"/>
      <c r="H97" s="40"/>
      <c r="I97" s="208"/>
      <c r="J97" s="40"/>
      <c r="K97" s="40"/>
      <c r="L97" s="44"/>
      <c r="M97" s="209"/>
      <c r="N97" s="210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137</v>
      </c>
      <c r="AU97" s="17" t="s">
        <v>81</v>
      </c>
    </row>
    <row r="98" s="2" customFormat="1" ht="24.15" customHeight="1">
      <c r="A98" s="38"/>
      <c r="B98" s="39"/>
      <c r="C98" s="193" t="s">
        <v>159</v>
      </c>
      <c r="D98" s="193" t="s">
        <v>118</v>
      </c>
      <c r="E98" s="194" t="s">
        <v>160</v>
      </c>
      <c r="F98" s="195" t="s">
        <v>161</v>
      </c>
      <c r="G98" s="196" t="s">
        <v>121</v>
      </c>
      <c r="H98" s="197">
        <v>1118</v>
      </c>
      <c r="I98" s="198"/>
      <c r="J98" s="199">
        <f>ROUND(I98*H98,2)</f>
        <v>0</v>
      </c>
      <c r="K98" s="195" t="s">
        <v>122</v>
      </c>
      <c r="L98" s="44"/>
      <c r="M98" s="200" t="s">
        <v>19</v>
      </c>
      <c r="N98" s="201" t="s">
        <v>47</v>
      </c>
      <c r="O98" s="84"/>
      <c r="P98" s="202">
        <f>O98*H98</f>
        <v>0</v>
      </c>
      <c r="Q98" s="202">
        <v>0</v>
      </c>
      <c r="R98" s="202">
        <f>Q98*H98</f>
        <v>0</v>
      </c>
      <c r="S98" s="202">
        <v>0.20499999999999999</v>
      </c>
      <c r="T98" s="203">
        <f>S98*H98</f>
        <v>229.19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4" t="s">
        <v>123</v>
      </c>
      <c r="AT98" s="204" t="s">
        <v>118</v>
      </c>
      <c r="AU98" s="204" t="s">
        <v>81</v>
      </c>
      <c r="AY98" s="17" t="s">
        <v>117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7" t="s">
        <v>81</v>
      </c>
      <c r="BK98" s="205">
        <f>ROUND(I98*H98,2)</f>
        <v>0</v>
      </c>
      <c r="BL98" s="17" t="s">
        <v>123</v>
      </c>
      <c r="BM98" s="204" t="s">
        <v>162</v>
      </c>
    </row>
    <row r="99" s="2" customFormat="1">
      <c r="A99" s="38"/>
      <c r="B99" s="39"/>
      <c r="C99" s="40"/>
      <c r="D99" s="206" t="s">
        <v>125</v>
      </c>
      <c r="E99" s="40"/>
      <c r="F99" s="207" t="s">
        <v>163</v>
      </c>
      <c r="G99" s="40"/>
      <c r="H99" s="40"/>
      <c r="I99" s="208"/>
      <c r="J99" s="40"/>
      <c r="K99" s="40"/>
      <c r="L99" s="44"/>
      <c r="M99" s="209"/>
      <c r="N99" s="210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125</v>
      </c>
      <c r="AU99" s="17" t="s">
        <v>81</v>
      </c>
    </row>
    <row r="100" s="2" customFormat="1">
      <c r="A100" s="38"/>
      <c r="B100" s="39"/>
      <c r="C100" s="40"/>
      <c r="D100" s="211" t="s">
        <v>137</v>
      </c>
      <c r="E100" s="40"/>
      <c r="F100" s="212" t="s">
        <v>158</v>
      </c>
      <c r="G100" s="40"/>
      <c r="H100" s="40"/>
      <c r="I100" s="208"/>
      <c r="J100" s="40"/>
      <c r="K100" s="40"/>
      <c r="L100" s="44"/>
      <c r="M100" s="209"/>
      <c r="N100" s="210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137</v>
      </c>
      <c r="AU100" s="17" t="s">
        <v>81</v>
      </c>
    </row>
    <row r="101" s="2" customFormat="1" ht="24.15" customHeight="1">
      <c r="A101" s="38"/>
      <c r="B101" s="39"/>
      <c r="C101" s="193" t="s">
        <v>164</v>
      </c>
      <c r="D101" s="193" t="s">
        <v>118</v>
      </c>
      <c r="E101" s="194" t="s">
        <v>165</v>
      </c>
      <c r="F101" s="195" t="s">
        <v>166</v>
      </c>
      <c r="G101" s="196" t="s">
        <v>121</v>
      </c>
      <c r="H101" s="197">
        <v>1638</v>
      </c>
      <c r="I101" s="198"/>
      <c r="J101" s="199">
        <f>ROUND(I101*H101,2)</f>
        <v>0</v>
      </c>
      <c r="K101" s="195" t="s">
        <v>122</v>
      </c>
      <c r="L101" s="44"/>
      <c r="M101" s="200" t="s">
        <v>19</v>
      </c>
      <c r="N101" s="201" t="s">
        <v>47</v>
      </c>
      <c r="O101" s="84"/>
      <c r="P101" s="202">
        <f>O101*H101</f>
        <v>0</v>
      </c>
      <c r="Q101" s="202">
        <v>0</v>
      </c>
      <c r="R101" s="202">
        <f>Q101*H101</f>
        <v>0</v>
      </c>
      <c r="S101" s="202">
        <v>0.040000000000000001</v>
      </c>
      <c r="T101" s="203">
        <f>S101*H101</f>
        <v>65.519999999999996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4" t="s">
        <v>123</v>
      </c>
      <c r="AT101" s="204" t="s">
        <v>118</v>
      </c>
      <c r="AU101" s="204" t="s">
        <v>81</v>
      </c>
      <c r="AY101" s="17" t="s">
        <v>117</v>
      </c>
      <c r="BE101" s="205">
        <f>IF(N101="základní",J101,0)</f>
        <v>0</v>
      </c>
      <c r="BF101" s="205">
        <f>IF(N101="snížená",J101,0)</f>
        <v>0</v>
      </c>
      <c r="BG101" s="205">
        <f>IF(N101="zákl. přenesená",J101,0)</f>
        <v>0</v>
      </c>
      <c r="BH101" s="205">
        <f>IF(N101="sníž. přenesená",J101,0)</f>
        <v>0</v>
      </c>
      <c r="BI101" s="205">
        <f>IF(N101="nulová",J101,0)</f>
        <v>0</v>
      </c>
      <c r="BJ101" s="17" t="s">
        <v>81</v>
      </c>
      <c r="BK101" s="205">
        <f>ROUND(I101*H101,2)</f>
        <v>0</v>
      </c>
      <c r="BL101" s="17" t="s">
        <v>123</v>
      </c>
      <c r="BM101" s="204" t="s">
        <v>167</v>
      </c>
    </row>
    <row r="102" s="2" customFormat="1">
      <c r="A102" s="38"/>
      <c r="B102" s="39"/>
      <c r="C102" s="40"/>
      <c r="D102" s="206" t="s">
        <v>125</v>
      </c>
      <c r="E102" s="40"/>
      <c r="F102" s="207" t="s">
        <v>168</v>
      </c>
      <c r="G102" s="40"/>
      <c r="H102" s="40"/>
      <c r="I102" s="208"/>
      <c r="J102" s="40"/>
      <c r="K102" s="40"/>
      <c r="L102" s="44"/>
      <c r="M102" s="209"/>
      <c r="N102" s="210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125</v>
      </c>
      <c r="AU102" s="17" t="s">
        <v>81</v>
      </c>
    </row>
    <row r="103" s="2" customFormat="1" ht="24.15" customHeight="1">
      <c r="A103" s="38"/>
      <c r="B103" s="39"/>
      <c r="C103" s="193" t="s">
        <v>169</v>
      </c>
      <c r="D103" s="193" t="s">
        <v>118</v>
      </c>
      <c r="E103" s="194" t="s">
        <v>170</v>
      </c>
      <c r="F103" s="195" t="s">
        <v>171</v>
      </c>
      <c r="G103" s="196" t="s">
        <v>121</v>
      </c>
      <c r="H103" s="197">
        <v>3782</v>
      </c>
      <c r="I103" s="198"/>
      <c r="J103" s="199">
        <f>ROUND(I103*H103,2)</f>
        <v>0</v>
      </c>
      <c r="K103" s="195" t="s">
        <v>122</v>
      </c>
      <c r="L103" s="44"/>
      <c r="M103" s="200" t="s">
        <v>19</v>
      </c>
      <c r="N103" s="201" t="s">
        <v>47</v>
      </c>
      <c r="O103" s="84"/>
      <c r="P103" s="202">
        <f>O103*H103</f>
        <v>0</v>
      </c>
      <c r="Q103" s="202">
        <v>0</v>
      </c>
      <c r="R103" s="202">
        <f>Q103*H103</f>
        <v>0</v>
      </c>
      <c r="S103" s="202">
        <v>0.11500000000000001</v>
      </c>
      <c r="T103" s="203">
        <f>S103*H103</f>
        <v>434.93000000000001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4" t="s">
        <v>123</v>
      </c>
      <c r="AT103" s="204" t="s">
        <v>118</v>
      </c>
      <c r="AU103" s="204" t="s">
        <v>81</v>
      </c>
      <c r="AY103" s="17" t="s">
        <v>117</v>
      </c>
      <c r="BE103" s="205">
        <f>IF(N103="základní",J103,0)</f>
        <v>0</v>
      </c>
      <c r="BF103" s="205">
        <f>IF(N103="snížená",J103,0)</f>
        <v>0</v>
      </c>
      <c r="BG103" s="205">
        <f>IF(N103="zákl. přenesená",J103,0)</f>
        <v>0</v>
      </c>
      <c r="BH103" s="205">
        <f>IF(N103="sníž. přenesená",J103,0)</f>
        <v>0</v>
      </c>
      <c r="BI103" s="205">
        <f>IF(N103="nulová",J103,0)</f>
        <v>0</v>
      </c>
      <c r="BJ103" s="17" t="s">
        <v>81</v>
      </c>
      <c r="BK103" s="205">
        <f>ROUND(I103*H103,2)</f>
        <v>0</v>
      </c>
      <c r="BL103" s="17" t="s">
        <v>123</v>
      </c>
      <c r="BM103" s="204" t="s">
        <v>172</v>
      </c>
    </row>
    <row r="104" s="2" customFormat="1">
      <c r="A104" s="38"/>
      <c r="B104" s="39"/>
      <c r="C104" s="40"/>
      <c r="D104" s="206" t="s">
        <v>125</v>
      </c>
      <c r="E104" s="40"/>
      <c r="F104" s="207" t="s">
        <v>173</v>
      </c>
      <c r="G104" s="40"/>
      <c r="H104" s="40"/>
      <c r="I104" s="208"/>
      <c r="J104" s="40"/>
      <c r="K104" s="40"/>
      <c r="L104" s="44"/>
      <c r="M104" s="209"/>
      <c r="N104" s="210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125</v>
      </c>
      <c r="AU104" s="17" t="s">
        <v>81</v>
      </c>
    </row>
    <row r="105" s="2" customFormat="1">
      <c r="A105" s="38"/>
      <c r="B105" s="39"/>
      <c r="C105" s="40"/>
      <c r="D105" s="211" t="s">
        <v>137</v>
      </c>
      <c r="E105" s="40"/>
      <c r="F105" s="212" t="s">
        <v>138</v>
      </c>
      <c r="G105" s="40"/>
      <c r="H105" s="40"/>
      <c r="I105" s="208"/>
      <c r="J105" s="40"/>
      <c r="K105" s="40"/>
      <c r="L105" s="44"/>
      <c r="M105" s="209"/>
      <c r="N105" s="210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137</v>
      </c>
      <c r="AU105" s="17" t="s">
        <v>81</v>
      </c>
    </row>
    <row r="106" s="2" customFormat="1" ht="37.8" customHeight="1">
      <c r="A106" s="38"/>
      <c r="B106" s="39"/>
      <c r="C106" s="193" t="s">
        <v>115</v>
      </c>
      <c r="D106" s="193" t="s">
        <v>118</v>
      </c>
      <c r="E106" s="194" t="s">
        <v>174</v>
      </c>
      <c r="F106" s="195" t="s">
        <v>175</v>
      </c>
      <c r="G106" s="196" t="s">
        <v>121</v>
      </c>
      <c r="H106" s="197">
        <v>195</v>
      </c>
      <c r="I106" s="198"/>
      <c r="J106" s="199">
        <f>ROUND(I106*H106,2)</f>
        <v>0</v>
      </c>
      <c r="K106" s="195" t="s">
        <v>122</v>
      </c>
      <c r="L106" s="44"/>
      <c r="M106" s="200" t="s">
        <v>19</v>
      </c>
      <c r="N106" s="201" t="s">
        <v>47</v>
      </c>
      <c r="O106" s="84"/>
      <c r="P106" s="202">
        <f>O106*H106</f>
        <v>0</v>
      </c>
      <c r="Q106" s="202">
        <v>0</v>
      </c>
      <c r="R106" s="202">
        <f>Q106*H106</f>
        <v>0</v>
      </c>
      <c r="S106" s="202">
        <v>0.34999999999999998</v>
      </c>
      <c r="T106" s="203">
        <f>S106*H106</f>
        <v>68.25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4" t="s">
        <v>123</v>
      </c>
      <c r="AT106" s="204" t="s">
        <v>118</v>
      </c>
      <c r="AU106" s="204" t="s">
        <v>81</v>
      </c>
      <c r="AY106" s="17" t="s">
        <v>117</v>
      </c>
      <c r="BE106" s="205">
        <f>IF(N106="základní",J106,0)</f>
        <v>0</v>
      </c>
      <c r="BF106" s="205">
        <f>IF(N106="snížená",J106,0)</f>
        <v>0</v>
      </c>
      <c r="BG106" s="205">
        <f>IF(N106="zákl. přenesená",J106,0)</f>
        <v>0</v>
      </c>
      <c r="BH106" s="205">
        <f>IF(N106="sníž. přenesená",J106,0)</f>
        <v>0</v>
      </c>
      <c r="BI106" s="205">
        <f>IF(N106="nulová",J106,0)</f>
        <v>0</v>
      </c>
      <c r="BJ106" s="17" t="s">
        <v>81</v>
      </c>
      <c r="BK106" s="205">
        <f>ROUND(I106*H106,2)</f>
        <v>0</v>
      </c>
      <c r="BL106" s="17" t="s">
        <v>123</v>
      </c>
      <c r="BM106" s="204" t="s">
        <v>176</v>
      </c>
    </row>
    <row r="107" s="2" customFormat="1">
      <c r="A107" s="38"/>
      <c r="B107" s="39"/>
      <c r="C107" s="40"/>
      <c r="D107" s="206" t="s">
        <v>125</v>
      </c>
      <c r="E107" s="40"/>
      <c r="F107" s="207" t="s">
        <v>177</v>
      </c>
      <c r="G107" s="40"/>
      <c r="H107" s="40"/>
      <c r="I107" s="208"/>
      <c r="J107" s="40"/>
      <c r="K107" s="40"/>
      <c r="L107" s="44"/>
      <c r="M107" s="209"/>
      <c r="N107" s="210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125</v>
      </c>
      <c r="AU107" s="17" t="s">
        <v>81</v>
      </c>
    </row>
    <row r="108" s="2" customFormat="1" ht="16.5" customHeight="1">
      <c r="A108" s="38"/>
      <c r="B108" s="39"/>
      <c r="C108" s="193" t="s">
        <v>8</v>
      </c>
      <c r="D108" s="193" t="s">
        <v>118</v>
      </c>
      <c r="E108" s="194" t="s">
        <v>178</v>
      </c>
      <c r="F108" s="195" t="s">
        <v>179</v>
      </c>
      <c r="G108" s="196" t="s">
        <v>121</v>
      </c>
      <c r="H108" s="197">
        <v>1891</v>
      </c>
      <c r="I108" s="198"/>
      <c r="J108" s="199">
        <f>ROUND(I108*H108,2)</f>
        <v>0</v>
      </c>
      <c r="K108" s="195" t="s">
        <v>122</v>
      </c>
      <c r="L108" s="44"/>
      <c r="M108" s="200" t="s">
        <v>19</v>
      </c>
      <c r="N108" s="201" t="s">
        <v>47</v>
      </c>
      <c r="O108" s="84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4" t="s">
        <v>123</v>
      </c>
      <c r="AT108" s="204" t="s">
        <v>118</v>
      </c>
      <c r="AU108" s="204" t="s">
        <v>81</v>
      </c>
      <c r="AY108" s="17" t="s">
        <v>117</v>
      </c>
      <c r="BE108" s="205">
        <f>IF(N108="základní",J108,0)</f>
        <v>0</v>
      </c>
      <c r="BF108" s="205">
        <f>IF(N108="snížená",J108,0)</f>
        <v>0</v>
      </c>
      <c r="BG108" s="205">
        <f>IF(N108="zákl. přenesená",J108,0)</f>
        <v>0</v>
      </c>
      <c r="BH108" s="205">
        <f>IF(N108="sníž. přenesená",J108,0)</f>
        <v>0</v>
      </c>
      <c r="BI108" s="205">
        <f>IF(N108="nulová",J108,0)</f>
        <v>0</v>
      </c>
      <c r="BJ108" s="17" t="s">
        <v>81</v>
      </c>
      <c r="BK108" s="205">
        <f>ROUND(I108*H108,2)</f>
        <v>0</v>
      </c>
      <c r="BL108" s="17" t="s">
        <v>123</v>
      </c>
      <c r="BM108" s="204" t="s">
        <v>180</v>
      </c>
    </row>
    <row r="109" s="2" customFormat="1">
      <c r="A109" s="38"/>
      <c r="B109" s="39"/>
      <c r="C109" s="40"/>
      <c r="D109" s="206" t="s">
        <v>125</v>
      </c>
      <c r="E109" s="40"/>
      <c r="F109" s="207" t="s">
        <v>181</v>
      </c>
      <c r="G109" s="40"/>
      <c r="H109" s="40"/>
      <c r="I109" s="208"/>
      <c r="J109" s="40"/>
      <c r="K109" s="40"/>
      <c r="L109" s="44"/>
      <c r="M109" s="209"/>
      <c r="N109" s="210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125</v>
      </c>
      <c r="AU109" s="17" t="s">
        <v>81</v>
      </c>
    </row>
    <row r="110" s="2" customFormat="1" ht="24.15" customHeight="1">
      <c r="A110" s="38"/>
      <c r="B110" s="39"/>
      <c r="C110" s="193" t="s">
        <v>182</v>
      </c>
      <c r="D110" s="193" t="s">
        <v>118</v>
      </c>
      <c r="E110" s="194" t="s">
        <v>183</v>
      </c>
      <c r="F110" s="195" t="s">
        <v>184</v>
      </c>
      <c r="G110" s="196" t="s">
        <v>185</v>
      </c>
      <c r="H110" s="197">
        <v>3361.7689999999998</v>
      </c>
      <c r="I110" s="198"/>
      <c r="J110" s="199">
        <f>ROUND(I110*H110,2)</f>
        <v>0</v>
      </c>
      <c r="K110" s="195" t="s">
        <v>122</v>
      </c>
      <c r="L110" s="44"/>
      <c r="M110" s="200" t="s">
        <v>19</v>
      </c>
      <c r="N110" s="201" t="s">
        <v>47</v>
      </c>
      <c r="O110" s="84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4" t="s">
        <v>123</v>
      </c>
      <c r="AT110" s="204" t="s">
        <v>118</v>
      </c>
      <c r="AU110" s="204" t="s">
        <v>81</v>
      </c>
      <c r="AY110" s="17" t="s">
        <v>117</v>
      </c>
      <c r="BE110" s="205">
        <f>IF(N110="základní",J110,0)</f>
        <v>0</v>
      </c>
      <c r="BF110" s="205">
        <f>IF(N110="snížená",J110,0)</f>
        <v>0</v>
      </c>
      <c r="BG110" s="205">
        <f>IF(N110="zákl. přenesená",J110,0)</f>
        <v>0</v>
      </c>
      <c r="BH110" s="205">
        <f>IF(N110="sníž. přenesená",J110,0)</f>
        <v>0</v>
      </c>
      <c r="BI110" s="205">
        <f>IF(N110="nulová",J110,0)</f>
        <v>0</v>
      </c>
      <c r="BJ110" s="17" t="s">
        <v>81</v>
      </c>
      <c r="BK110" s="205">
        <f>ROUND(I110*H110,2)</f>
        <v>0</v>
      </c>
      <c r="BL110" s="17" t="s">
        <v>123</v>
      </c>
      <c r="BM110" s="204" t="s">
        <v>186</v>
      </c>
    </row>
    <row r="111" s="2" customFormat="1">
      <c r="A111" s="38"/>
      <c r="B111" s="39"/>
      <c r="C111" s="40"/>
      <c r="D111" s="206" t="s">
        <v>125</v>
      </c>
      <c r="E111" s="40"/>
      <c r="F111" s="207" t="s">
        <v>187</v>
      </c>
      <c r="G111" s="40"/>
      <c r="H111" s="40"/>
      <c r="I111" s="208"/>
      <c r="J111" s="40"/>
      <c r="K111" s="40"/>
      <c r="L111" s="44"/>
      <c r="M111" s="209"/>
      <c r="N111" s="210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125</v>
      </c>
      <c r="AU111" s="17" t="s">
        <v>81</v>
      </c>
    </row>
    <row r="112" s="2" customFormat="1">
      <c r="A112" s="38"/>
      <c r="B112" s="39"/>
      <c r="C112" s="40"/>
      <c r="D112" s="211" t="s">
        <v>137</v>
      </c>
      <c r="E112" s="40"/>
      <c r="F112" s="212" t="s">
        <v>188</v>
      </c>
      <c r="G112" s="40"/>
      <c r="H112" s="40"/>
      <c r="I112" s="208"/>
      <c r="J112" s="40"/>
      <c r="K112" s="40"/>
      <c r="L112" s="44"/>
      <c r="M112" s="209"/>
      <c r="N112" s="210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137</v>
      </c>
      <c r="AU112" s="17" t="s">
        <v>81</v>
      </c>
    </row>
    <row r="113" s="12" customFormat="1">
      <c r="A113" s="12"/>
      <c r="B113" s="213"/>
      <c r="C113" s="214"/>
      <c r="D113" s="211" t="s">
        <v>189</v>
      </c>
      <c r="E113" s="215" t="s">
        <v>19</v>
      </c>
      <c r="F113" s="216" t="s">
        <v>190</v>
      </c>
      <c r="G113" s="214"/>
      <c r="H113" s="217">
        <v>3361.7689999999998</v>
      </c>
      <c r="I113" s="218"/>
      <c r="J113" s="214"/>
      <c r="K113" s="214"/>
      <c r="L113" s="219"/>
      <c r="M113" s="220"/>
      <c r="N113" s="221"/>
      <c r="O113" s="221"/>
      <c r="P113" s="221"/>
      <c r="Q113" s="221"/>
      <c r="R113" s="221"/>
      <c r="S113" s="221"/>
      <c r="T113" s="22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T113" s="223" t="s">
        <v>189</v>
      </c>
      <c r="AU113" s="223" t="s">
        <v>81</v>
      </c>
      <c r="AV113" s="12" t="s">
        <v>86</v>
      </c>
      <c r="AW113" s="12" t="s">
        <v>35</v>
      </c>
      <c r="AX113" s="12" t="s">
        <v>81</v>
      </c>
      <c r="AY113" s="223" t="s">
        <v>117</v>
      </c>
    </row>
    <row r="114" s="2" customFormat="1" ht="24.15" customHeight="1">
      <c r="A114" s="38"/>
      <c r="B114" s="39"/>
      <c r="C114" s="193" t="s">
        <v>191</v>
      </c>
      <c r="D114" s="193" t="s">
        <v>118</v>
      </c>
      <c r="E114" s="194" t="s">
        <v>192</v>
      </c>
      <c r="F114" s="195" t="s">
        <v>193</v>
      </c>
      <c r="G114" s="196" t="s">
        <v>185</v>
      </c>
      <c r="H114" s="197">
        <v>30255.920999999998</v>
      </c>
      <c r="I114" s="198"/>
      <c r="J114" s="199">
        <f>ROUND(I114*H114,2)</f>
        <v>0</v>
      </c>
      <c r="K114" s="195" t="s">
        <v>122</v>
      </c>
      <c r="L114" s="44"/>
      <c r="M114" s="200" t="s">
        <v>19</v>
      </c>
      <c r="N114" s="201" t="s">
        <v>47</v>
      </c>
      <c r="O114" s="84"/>
      <c r="P114" s="202">
        <f>O114*H114</f>
        <v>0</v>
      </c>
      <c r="Q114" s="202">
        <v>0</v>
      </c>
      <c r="R114" s="202">
        <f>Q114*H114</f>
        <v>0</v>
      </c>
      <c r="S114" s="202">
        <v>0</v>
      </c>
      <c r="T114" s="203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4" t="s">
        <v>123</v>
      </c>
      <c r="AT114" s="204" t="s">
        <v>118</v>
      </c>
      <c r="AU114" s="204" t="s">
        <v>81</v>
      </c>
      <c r="AY114" s="17" t="s">
        <v>117</v>
      </c>
      <c r="BE114" s="205">
        <f>IF(N114="základní",J114,0)</f>
        <v>0</v>
      </c>
      <c r="BF114" s="205">
        <f>IF(N114="snížená",J114,0)</f>
        <v>0</v>
      </c>
      <c r="BG114" s="205">
        <f>IF(N114="zákl. přenesená",J114,0)</f>
        <v>0</v>
      </c>
      <c r="BH114" s="205">
        <f>IF(N114="sníž. přenesená",J114,0)</f>
        <v>0</v>
      </c>
      <c r="BI114" s="205">
        <f>IF(N114="nulová",J114,0)</f>
        <v>0</v>
      </c>
      <c r="BJ114" s="17" t="s">
        <v>81</v>
      </c>
      <c r="BK114" s="205">
        <f>ROUND(I114*H114,2)</f>
        <v>0</v>
      </c>
      <c r="BL114" s="17" t="s">
        <v>123</v>
      </c>
      <c r="BM114" s="204" t="s">
        <v>194</v>
      </c>
    </row>
    <row r="115" s="2" customFormat="1">
      <c r="A115" s="38"/>
      <c r="B115" s="39"/>
      <c r="C115" s="40"/>
      <c r="D115" s="206" t="s">
        <v>125</v>
      </c>
      <c r="E115" s="40"/>
      <c r="F115" s="207" t="s">
        <v>195</v>
      </c>
      <c r="G115" s="40"/>
      <c r="H115" s="40"/>
      <c r="I115" s="208"/>
      <c r="J115" s="40"/>
      <c r="K115" s="40"/>
      <c r="L115" s="44"/>
      <c r="M115" s="209"/>
      <c r="N115" s="210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125</v>
      </c>
      <c r="AU115" s="17" t="s">
        <v>81</v>
      </c>
    </row>
    <row r="116" s="12" customFormat="1">
      <c r="A116" s="12"/>
      <c r="B116" s="213"/>
      <c r="C116" s="214"/>
      <c r="D116" s="211" t="s">
        <v>189</v>
      </c>
      <c r="E116" s="215" t="s">
        <v>19</v>
      </c>
      <c r="F116" s="216" t="s">
        <v>196</v>
      </c>
      <c r="G116" s="214"/>
      <c r="H116" s="217">
        <v>30255.920999999998</v>
      </c>
      <c r="I116" s="218"/>
      <c r="J116" s="214"/>
      <c r="K116" s="214"/>
      <c r="L116" s="219"/>
      <c r="M116" s="220"/>
      <c r="N116" s="221"/>
      <c r="O116" s="221"/>
      <c r="P116" s="221"/>
      <c r="Q116" s="221"/>
      <c r="R116" s="221"/>
      <c r="S116" s="221"/>
      <c r="T116" s="22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23" t="s">
        <v>189</v>
      </c>
      <c r="AU116" s="223" t="s">
        <v>81</v>
      </c>
      <c r="AV116" s="12" t="s">
        <v>86</v>
      </c>
      <c r="AW116" s="12" t="s">
        <v>35</v>
      </c>
      <c r="AX116" s="12" t="s">
        <v>81</v>
      </c>
      <c r="AY116" s="223" t="s">
        <v>117</v>
      </c>
    </row>
    <row r="117" s="2" customFormat="1" ht="24.15" customHeight="1">
      <c r="A117" s="38"/>
      <c r="B117" s="39"/>
      <c r="C117" s="193" t="s">
        <v>197</v>
      </c>
      <c r="D117" s="193" t="s">
        <v>118</v>
      </c>
      <c r="E117" s="194" t="s">
        <v>198</v>
      </c>
      <c r="F117" s="195" t="s">
        <v>199</v>
      </c>
      <c r="G117" s="196" t="s">
        <v>185</v>
      </c>
      <c r="H117" s="197">
        <v>568.03999999999996</v>
      </c>
      <c r="I117" s="198"/>
      <c r="J117" s="199">
        <f>ROUND(I117*H117,2)</f>
        <v>0</v>
      </c>
      <c r="K117" s="195" t="s">
        <v>122</v>
      </c>
      <c r="L117" s="44"/>
      <c r="M117" s="200" t="s">
        <v>19</v>
      </c>
      <c r="N117" s="201" t="s">
        <v>47</v>
      </c>
      <c r="O117" s="84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4" t="s">
        <v>123</v>
      </c>
      <c r="AT117" s="204" t="s">
        <v>118</v>
      </c>
      <c r="AU117" s="204" t="s">
        <v>81</v>
      </c>
      <c r="AY117" s="17" t="s">
        <v>117</v>
      </c>
      <c r="BE117" s="205">
        <f>IF(N117="základní",J117,0)</f>
        <v>0</v>
      </c>
      <c r="BF117" s="205">
        <f>IF(N117="snížená",J117,0)</f>
        <v>0</v>
      </c>
      <c r="BG117" s="205">
        <f>IF(N117="zákl. přenesená",J117,0)</f>
        <v>0</v>
      </c>
      <c r="BH117" s="205">
        <f>IF(N117="sníž. přenesená",J117,0)</f>
        <v>0</v>
      </c>
      <c r="BI117" s="205">
        <f>IF(N117="nulová",J117,0)</f>
        <v>0</v>
      </c>
      <c r="BJ117" s="17" t="s">
        <v>81</v>
      </c>
      <c r="BK117" s="205">
        <f>ROUND(I117*H117,2)</f>
        <v>0</v>
      </c>
      <c r="BL117" s="17" t="s">
        <v>123</v>
      </c>
      <c r="BM117" s="204" t="s">
        <v>200</v>
      </c>
    </row>
    <row r="118" s="2" customFormat="1">
      <c r="A118" s="38"/>
      <c r="B118" s="39"/>
      <c r="C118" s="40"/>
      <c r="D118" s="206" t="s">
        <v>125</v>
      </c>
      <c r="E118" s="40"/>
      <c r="F118" s="207" t="s">
        <v>201</v>
      </c>
      <c r="G118" s="40"/>
      <c r="H118" s="40"/>
      <c r="I118" s="208"/>
      <c r="J118" s="40"/>
      <c r="K118" s="40"/>
      <c r="L118" s="44"/>
      <c r="M118" s="209"/>
      <c r="N118" s="210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125</v>
      </c>
      <c r="AU118" s="17" t="s">
        <v>81</v>
      </c>
    </row>
    <row r="119" s="2" customFormat="1" ht="24.15" customHeight="1">
      <c r="A119" s="38"/>
      <c r="B119" s="39"/>
      <c r="C119" s="193" t="s">
        <v>202</v>
      </c>
      <c r="D119" s="193" t="s">
        <v>118</v>
      </c>
      <c r="E119" s="194" t="s">
        <v>203</v>
      </c>
      <c r="F119" s="195" t="s">
        <v>204</v>
      </c>
      <c r="G119" s="196" t="s">
        <v>185</v>
      </c>
      <c r="H119" s="197">
        <v>1020.029</v>
      </c>
      <c r="I119" s="198"/>
      <c r="J119" s="199">
        <f>ROUND(I119*H119,2)</f>
        <v>0</v>
      </c>
      <c r="K119" s="195" t="s">
        <v>122</v>
      </c>
      <c r="L119" s="44"/>
      <c r="M119" s="200" t="s">
        <v>19</v>
      </c>
      <c r="N119" s="201" t="s">
        <v>47</v>
      </c>
      <c r="O119" s="84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4" t="s">
        <v>123</v>
      </c>
      <c r="AT119" s="204" t="s">
        <v>118</v>
      </c>
      <c r="AU119" s="204" t="s">
        <v>81</v>
      </c>
      <c r="AY119" s="17" t="s">
        <v>117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7" t="s">
        <v>81</v>
      </c>
      <c r="BK119" s="205">
        <f>ROUND(I119*H119,2)</f>
        <v>0</v>
      </c>
      <c r="BL119" s="17" t="s">
        <v>123</v>
      </c>
      <c r="BM119" s="204" t="s">
        <v>205</v>
      </c>
    </row>
    <row r="120" s="2" customFormat="1">
      <c r="A120" s="38"/>
      <c r="B120" s="39"/>
      <c r="C120" s="40"/>
      <c r="D120" s="206" t="s">
        <v>125</v>
      </c>
      <c r="E120" s="40"/>
      <c r="F120" s="207" t="s">
        <v>206</v>
      </c>
      <c r="G120" s="40"/>
      <c r="H120" s="40"/>
      <c r="I120" s="208"/>
      <c r="J120" s="40"/>
      <c r="K120" s="40"/>
      <c r="L120" s="44"/>
      <c r="M120" s="209"/>
      <c r="N120" s="210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125</v>
      </c>
      <c r="AU120" s="17" t="s">
        <v>81</v>
      </c>
    </row>
    <row r="121" s="2" customFormat="1" ht="24.15" customHeight="1">
      <c r="A121" s="38"/>
      <c r="B121" s="39"/>
      <c r="C121" s="193" t="s">
        <v>207</v>
      </c>
      <c r="D121" s="193" t="s">
        <v>118</v>
      </c>
      <c r="E121" s="194" t="s">
        <v>208</v>
      </c>
      <c r="F121" s="195" t="s">
        <v>209</v>
      </c>
      <c r="G121" s="196" t="s">
        <v>185</v>
      </c>
      <c r="H121" s="197">
        <v>1773.7000000000001</v>
      </c>
      <c r="I121" s="198"/>
      <c r="J121" s="199">
        <f>ROUND(I121*H121,2)</f>
        <v>0</v>
      </c>
      <c r="K121" s="195" t="s">
        <v>122</v>
      </c>
      <c r="L121" s="44"/>
      <c r="M121" s="200" t="s">
        <v>19</v>
      </c>
      <c r="N121" s="201" t="s">
        <v>47</v>
      </c>
      <c r="O121" s="84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4" t="s">
        <v>123</v>
      </c>
      <c r="AT121" s="204" t="s">
        <v>118</v>
      </c>
      <c r="AU121" s="204" t="s">
        <v>81</v>
      </c>
      <c r="AY121" s="17" t="s">
        <v>117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7" t="s">
        <v>81</v>
      </c>
      <c r="BK121" s="205">
        <f>ROUND(I121*H121,2)</f>
        <v>0</v>
      </c>
      <c r="BL121" s="17" t="s">
        <v>123</v>
      </c>
      <c r="BM121" s="204" t="s">
        <v>210</v>
      </c>
    </row>
    <row r="122" s="2" customFormat="1">
      <c r="A122" s="38"/>
      <c r="B122" s="39"/>
      <c r="C122" s="40"/>
      <c r="D122" s="206" t="s">
        <v>125</v>
      </c>
      <c r="E122" s="40"/>
      <c r="F122" s="207" t="s">
        <v>211</v>
      </c>
      <c r="G122" s="40"/>
      <c r="H122" s="40"/>
      <c r="I122" s="208"/>
      <c r="J122" s="40"/>
      <c r="K122" s="40"/>
      <c r="L122" s="44"/>
      <c r="M122" s="209"/>
      <c r="N122" s="210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125</v>
      </c>
      <c r="AU122" s="17" t="s">
        <v>81</v>
      </c>
    </row>
    <row r="123" s="11" customFormat="1" ht="25.92" customHeight="1">
      <c r="A123" s="11"/>
      <c r="B123" s="179"/>
      <c r="C123" s="180"/>
      <c r="D123" s="181" t="s">
        <v>75</v>
      </c>
      <c r="E123" s="182" t="s">
        <v>182</v>
      </c>
      <c r="F123" s="182" t="s">
        <v>212</v>
      </c>
      <c r="G123" s="180"/>
      <c r="H123" s="180"/>
      <c r="I123" s="183"/>
      <c r="J123" s="184">
        <f>BK123</f>
        <v>0</v>
      </c>
      <c r="K123" s="180"/>
      <c r="L123" s="185"/>
      <c r="M123" s="186"/>
      <c r="N123" s="187"/>
      <c r="O123" s="187"/>
      <c r="P123" s="188">
        <f>SUM(P124:P134)</f>
        <v>0</v>
      </c>
      <c r="Q123" s="187"/>
      <c r="R123" s="188">
        <f>SUM(R124:R134)</f>
        <v>0</v>
      </c>
      <c r="S123" s="187"/>
      <c r="T123" s="189">
        <f>SUM(T124:T134)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90" t="s">
        <v>81</v>
      </c>
      <c r="AT123" s="191" t="s">
        <v>75</v>
      </c>
      <c r="AU123" s="191" t="s">
        <v>76</v>
      </c>
      <c r="AY123" s="190" t="s">
        <v>117</v>
      </c>
      <c r="BK123" s="192">
        <f>SUM(BK124:BK134)</f>
        <v>0</v>
      </c>
    </row>
    <row r="124" s="2" customFormat="1" ht="16.5" customHeight="1">
      <c r="A124" s="38"/>
      <c r="B124" s="39"/>
      <c r="C124" s="193" t="s">
        <v>213</v>
      </c>
      <c r="D124" s="193" t="s">
        <v>118</v>
      </c>
      <c r="E124" s="194" t="s">
        <v>214</v>
      </c>
      <c r="F124" s="195" t="s">
        <v>215</v>
      </c>
      <c r="G124" s="196" t="s">
        <v>129</v>
      </c>
      <c r="H124" s="197">
        <v>231</v>
      </c>
      <c r="I124" s="198"/>
      <c r="J124" s="199">
        <f>ROUND(I124*H124,2)</f>
        <v>0</v>
      </c>
      <c r="K124" s="195" t="s">
        <v>122</v>
      </c>
      <c r="L124" s="44"/>
      <c r="M124" s="200" t="s">
        <v>19</v>
      </c>
      <c r="N124" s="201" t="s">
        <v>47</v>
      </c>
      <c r="O124" s="84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4" t="s">
        <v>123</v>
      </c>
      <c r="AT124" s="204" t="s">
        <v>118</v>
      </c>
      <c r="AU124" s="204" t="s">
        <v>81</v>
      </c>
      <c r="AY124" s="17" t="s">
        <v>117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7" t="s">
        <v>81</v>
      </c>
      <c r="BK124" s="205">
        <f>ROUND(I124*H124,2)</f>
        <v>0</v>
      </c>
      <c r="BL124" s="17" t="s">
        <v>123</v>
      </c>
      <c r="BM124" s="204" t="s">
        <v>216</v>
      </c>
    </row>
    <row r="125" s="2" customFormat="1">
      <c r="A125" s="38"/>
      <c r="B125" s="39"/>
      <c r="C125" s="40"/>
      <c r="D125" s="206" t="s">
        <v>125</v>
      </c>
      <c r="E125" s="40"/>
      <c r="F125" s="207" t="s">
        <v>217</v>
      </c>
      <c r="G125" s="40"/>
      <c r="H125" s="40"/>
      <c r="I125" s="208"/>
      <c r="J125" s="40"/>
      <c r="K125" s="40"/>
      <c r="L125" s="44"/>
      <c r="M125" s="209"/>
      <c r="N125" s="210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125</v>
      </c>
      <c r="AU125" s="17" t="s">
        <v>81</v>
      </c>
    </row>
    <row r="126" s="2" customFormat="1" ht="33" customHeight="1">
      <c r="A126" s="38"/>
      <c r="B126" s="39"/>
      <c r="C126" s="193" t="s">
        <v>218</v>
      </c>
      <c r="D126" s="193" t="s">
        <v>118</v>
      </c>
      <c r="E126" s="194" t="s">
        <v>219</v>
      </c>
      <c r="F126" s="195" t="s">
        <v>220</v>
      </c>
      <c r="G126" s="196" t="s">
        <v>221</v>
      </c>
      <c r="H126" s="197">
        <v>26.399999999999999</v>
      </c>
      <c r="I126" s="198"/>
      <c r="J126" s="199">
        <f>ROUND(I126*H126,2)</f>
        <v>0</v>
      </c>
      <c r="K126" s="195" t="s">
        <v>122</v>
      </c>
      <c r="L126" s="44"/>
      <c r="M126" s="200" t="s">
        <v>19</v>
      </c>
      <c r="N126" s="201" t="s">
        <v>47</v>
      </c>
      <c r="O126" s="84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4" t="s">
        <v>123</v>
      </c>
      <c r="AT126" s="204" t="s">
        <v>118</v>
      </c>
      <c r="AU126" s="204" t="s">
        <v>81</v>
      </c>
      <c r="AY126" s="17" t="s">
        <v>117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7" t="s">
        <v>81</v>
      </c>
      <c r="BK126" s="205">
        <f>ROUND(I126*H126,2)</f>
        <v>0</v>
      </c>
      <c r="BL126" s="17" t="s">
        <v>123</v>
      </c>
      <c r="BM126" s="204" t="s">
        <v>222</v>
      </c>
    </row>
    <row r="127" s="2" customFormat="1">
      <c r="A127" s="38"/>
      <c r="B127" s="39"/>
      <c r="C127" s="40"/>
      <c r="D127" s="206" t="s">
        <v>125</v>
      </c>
      <c r="E127" s="40"/>
      <c r="F127" s="207" t="s">
        <v>223</v>
      </c>
      <c r="G127" s="40"/>
      <c r="H127" s="40"/>
      <c r="I127" s="208"/>
      <c r="J127" s="40"/>
      <c r="K127" s="40"/>
      <c r="L127" s="44"/>
      <c r="M127" s="209"/>
      <c r="N127" s="210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125</v>
      </c>
      <c r="AU127" s="17" t="s">
        <v>81</v>
      </c>
    </row>
    <row r="128" s="2" customFormat="1">
      <c r="A128" s="38"/>
      <c r="B128" s="39"/>
      <c r="C128" s="40"/>
      <c r="D128" s="211" t="s">
        <v>137</v>
      </c>
      <c r="E128" s="40"/>
      <c r="F128" s="212" t="s">
        <v>224</v>
      </c>
      <c r="G128" s="40"/>
      <c r="H128" s="40"/>
      <c r="I128" s="208"/>
      <c r="J128" s="40"/>
      <c r="K128" s="40"/>
      <c r="L128" s="44"/>
      <c r="M128" s="209"/>
      <c r="N128" s="210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137</v>
      </c>
      <c r="AU128" s="17" t="s">
        <v>81</v>
      </c>
    </row>
    <row r="129" s="2" customFormat="1" ht="37.8" customHeight="1">
      <c r="A129" s="38"/>
      <c r="B129" s="39"/>
      <c r="C129" s="193" t="s">
        <v>225</v>
      </c>
      <c r="D129" s="193" t="s">
        <v>118</v>
      </c>
      <c r="E129" s="194" t="s">
        <v>226</v>
      </c>
      <c r="F129" s="195" t="s">
        <v>227</v>
      </c>
      <c r="G129" s="196" t="s">
        <v>221</v>
      </c>
      <c r="H129" s="197">
        <v>26.399999999999999</v>
      </c>
      <c r="I129" s="198"/>
      <c r="J129" s="199">
        <f>ROUND(I129*H129,2)</f>
        <v>0</v>
      </c>
      <c r="K129" s="195" t="s">
        <v>122</v>
      </c>
      <c r="L129" s="44"/>
      <c r="M129" s="200" t="s">
        <v>19</v>
      </c>
      <c r="N129" s="201" t="s">
        <v>47</v>
      </c>
      <c r="O129" s="84"/>
      <c r="P129" s="202">
        <f>O129*H129</f>
        <v>0</v>
      </c>
      <c r="Q129" s="202">
        <v>0</v>
      </c>
      <c r="R129" s="202">
        <f>Q129*H129</f>
        <v>0</v>
      </c>
      <c r="S129" s="202">
        <v>0</v>
      </c>
      <c r="T129" s="203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4" t="s">
        <v>123</v>
      </c>
      <c r="AT129" s="204" t="s">
        <v>118</v>
      </c>
      <c r="AU129" s="204" t="s">
        <v>81</v>
      </c>
      <c r="AY129" s="17" t="s">
        <v>117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7" t="s">
        <v>81</v>
      </c>
      <c r="BK129" s="205">
        <f>ROUND(I129*H129,2)</f>
        <v>0</v>
      </c>
      <c r="BL129" s="17" t="s">
        <v>123</v>
      </c>
      <c r="BM129" s="204" t="s">
        <v>228</v>
      </c>
    </row>
    <row r="130" s="2" customFormat="1">
      <c r="A130" s="38"/>
      <c r="B130" s="39"/>
      <c r="C130" s="40"/>
      <c r="D130" s="206" t="s">
        <v>125</v>
      </c>
      <c r="E130" s="40"/>
      <c r="F130" s="207" t="s">
        <v>229</v>
      </c>
      <c r="G130" s="40"/>
      <c r="H130" s="40"/>
      <c r="I130" s="208"/>
      <c r="J130" s="40"/>
      <c r="K130" s="40"/>
      <c r="L130" s="44"/>
      <c r="M130" s="209"/>
      <c r="N130" s="210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125</v>
      </c>
      <c r="AU130" s="17" t="s">
        <v>81</v>
      </c>
    </row>
    <row r="131" s="2" customFormat="1" ht="24.15" customHeight="1">
      <c r="A131" s="38"/>
      <c r="B131" s="39"/>
      <c r="C131" s="193" t="s">
        <v>230</v>
      </c>
      <c r="D131" s="193" t="s">
        <v>118</v>
      </c>
      <c r="E131" s="194" t="s">
        <v>231</v>
      </c>
      <c r="F131" s="195" t="s">
        <v>232</v>
      </c>
      <c r="G131" s="196" t="s">
        <v>221</v>
      </c>
      <c r="H131" s="197">
        <v>26.399999999999999</v>
      </c>
      <c r="I131" s="198"/>
      <c r="J131" s="199">
        <f>ROUND(I131*H131,2)</f>
        <v>0</v>
      </c>
      <c r="K131" s="195" t="s">
        <v>122</v>
      </c>
      <c r="L131" s="44"/>
      <c r="M131" s="200" t="s">
        <v>19</v>
      </c>
      <c r="N131" s="201" t="s">
        <v>47</v>
      </c>
      <c r="O131" s="84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04" t="s">
        <v>123</v>
      </c>
      <c r="AT131" s="204" t="s">
        <v>118</v>
      </c>
      <c r="AU131" s="204" t="s">
        <v>81</v>
      </c>
      <c r="AY131" s="17" t="s">
        <v>117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7" t="s">
        <v>81</v>
      </c>
      <c r="BK131" s="205">
        <f>ROUND(I131*H131,2)</f>
        <v>0</v>
      </c>
      <c r="BL131" s="17" t="s">
        <v>123</v>
      </c>
      <c r="BM131" s="204" t="s">
        <v>233</v>
      </c>
    </row>
    <row r="132" s="2" customFormat="1">
      <c r="A132" s="38"/>
      <c r="B132" s="39"/>
      <c r="C132" s="40"/>
      <c r="D132" s="206" t="s">
        <v>125</v>
      </c>
      <c r="E132" s="40"/>
      <c r="F132" s="207" t="s">
        <v>234</v>
      </c>
      <c r="G132" s="40"/>
      <c r="H132" s="40"/>
      <c r="I132" s="208"/>
      <c r="J132" s="40"/>
      <c r="K132" s="40"/>
      <c r="L132" s="44"/>
      <c r="M132" s="209"/>
      <c r="N132" s="210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125</v>
      </c>
      <c r="AU132" s="17" t="s">
        <v>81</v>
      </c>
    </row>
    <row r="133" s="2" customFormat="1" ht="24.15" customHeight="1">
      <c r="A133" s="38"/>
      <c r="B133" s="39"/>
      <c r="C133" s="193" t="s">
        <v>235</v>
      </c>
      <c r="D133" s="193" t="s">
        <v>118</v>
      </c>
      <c r="E133" s="194" t="s">
        <v>208</v>
      </c>
      <c r="F133" s="195" t="s">
        <v>209</v>
      </c>
      <c r="G133" s="196" t="s">
        <v>185</v>
      </c>
      <c r="H133" s="197">
        <v>42.299999999999997</v>
      </c>
      <c r="I133" s="198"/>
      <c r="J133" s="199">
        <f>ROUND(I133*H133,2)</f>
        <v>0</v>
      </c>
      <c r="K133" s="195" t="s">
        <v>122</v>
      </c>
      <c r="L133" s="44"/>
      <c r="M133" s="200" t="s">
        <v>19</v>
      </c>
      <c r="N133" s="201" t="s">
        <v>47</v>
      </c>
      <c r="O133" s="84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4" t="s">
        <v>123</v>
      </c>
      <c r="AT133" s="204" t="s">
        <v>118</v>
      </c>
      <c r="AU133" s="204" t="s">
        <v>81</v>
      </c>
      <c r="AY133" s="17" t="s">
        <v>117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7" t="s">
        <v>81</v>
      </c>
      <c r="BK133" s="205">
        <f>ROUND(I133*H133,2)</f>
        <v>0</v>
      </c>
      <c r="BL133" s="17" t="s">
        <v>123</v>
      </c>
      <c r="BM133" s="204" t="s">
        <v>236</v>
      </c>
    </row>
    <row r="134" s="2" customFormat="1">
      <c r="A134" s="38"/>
      <c r="B134" s="39"/>
      <c r="C134" s="40"/>
      <c r="D134" s="206" t="s">
        <v>125</v>
      </c>
      <c r="E134" s="40"/>
      <c r="F134" s="207" t="s">
        <v>211</v>
      </c>
      <c r="G134" s="40"/>
      <c r="H134" s="40"/>
      <c r="I134" s="208"/>
      <c r="J134" s="40"/>
      <c r="K134" s="40"/>
      <c r="L134" s="44"/>
      <c r="M134" s="209"/>
      <c r="N134" s="210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125</v>
      </c>
      <c r="AU134" s="17" t="s">
        <v>81</v>
      </c>
    </row>
    <row r="135" s="11" customFormat="1" ht="25.92" customHeight="1">
      <c r="A135" s="11"/>
      <c r="B135" s="179"/>
      <c r="C135" s="180"/>
      <c r="D135" s="181" t="s">
        <v>75</v>
      </c>
      <c r="E135" s="182" t="s">
        <v>218</v>
      </c>
      <c r="F135" s="182" t="s">
        <v>237</v>
      </c>
      <c r="G135" s="180"/>
      <c r="H135" s="180"/>
      <c r="I135" s="183"/>
      <c r="J135" s="184">
        <f>BK135</f>
        <v>0</v>
      </c>
      <c r="K135" s="180"/>
      <c r="L135" s="185"/>
      <c r="M135" s="186"/>
      <c r="N135" s="187"/>
      <c r="O135" s="187"/>
      <c r="P135" s="188">
        <f>SUM(P136:P149)</f>
        <v>0</v>
      </c>
      <c r="Q135" s="187"/>
      <c r="R135" s="188">
        <f>SUM(R136:R149)</f>
        <v>0</v>
      </c>
      <c r="S135" s="187"/>
      <c r="T135" s="189">
        <f>SUM(T136:T149)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190" t="s">
        <v>81</v>
      </c>
      <c r="AT135" s="191" t="s">
        <v>75</v>
      </c>
      <c r="AU135" s="191" t="s">
        <v>76</v>
      </c>
      <c r="AY135" s="190" t="s">
        <v>117</v>
      </c>
      <c r="BK135" s="192">
        <f>SUM(BK136:BK149)</f>
        <v>0</v>
      </c>
    </row>
    <row r="136" s="2" customFormat="1" ht="24.15" customHeight="1">
      <c r="A136" s="38"/>
      <c r="B136" s="39"/>
      <c r="C136" s="193" t="s">
        <v>238</v>
      </c>
      <c r="D136" s="193" t="s">
        <v>118</v>
      </c>
      <c r="E136" s="194" t="s">
        <v>239</v>
      </c>
      <c r="F136" s="195" t="s">
        <v>240</v>
      </c>
      <c r="G136" s="196" t="s">
        <v>221</v>
      </c>
      <c r="H136" s="197">
        <v>23.100000000000001</v>
      </c>
      <c r="I136" s="198"/>
      <c r="J136" s="199">
        <f>ROUND(I136*H136,2)</f>
        <v>0</v>
      </c>
      <c r="K136" s="195" t="s">
        <v>241</v>
      </c>
      <c r="L136" s="44"/>
      <c r="M136" s="200" t="s">
        <v>19</v>
      </c>
      <c r="N136" s="201" t="s">
        <v>47</v>
      </c>
      <c r="O136" s="84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4" t="s">
        <v>123</v>
      </c>
      <c r="AT136" s="204" t="s">
        <v>118</v>
      </c>
      <c r="AU136" s="204" t="s">
        <v>81</v>
      </c>
      <c r="AY136" s="17" t="s">
        <v>117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7" t="s">
        <v>81</v>
      </c>
      <c r="BK136" s="205">
        <f>ROUND(I136*H136,2)</f>
        <v>0</v>
      </c>
      <c r="BL136" s="17" t="s">
        <v>123</v>
      </c>
      <c r="BM136" s="204" t="s">
        <v>242</v>
      </c>
    </row>
    <row r="137" s="2" customFormat="1">
      <c r="A137" s="38"/>
      <c r="B137" s="39"/>
      <c r="C137" s="40"/>
      <c r="D137" s="206" t="s">
        <v>125</v>
      </c>
      <c r="E137" s="40"/>
      <c r="F137" s="207" t="s">
        <v>243</v>
      </c>
      <c r="G137" s="40"/>
      <c r="H137" s="40"/>
      <c r="I137" s="208"/>
      <c r="J137" s="40"/>
      <c r="K137" s="40"/>
      <c r="L137" s="44"/>
      <c r="M137" s="209"/>
      <c r="N137" s="210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125</v>
      </c>
      <c r="AU137" s="17" t="s">
        <v>81</v>
      </c>
    </row>
    <row r="138" s="2" customFormat="1">
      <c r="A138" s="38"/>
      <c r="B138" s="39"/>
      <c r="C138" s="40"/>
      <c r="D138" s="211" t="s">
        <v>137</v>
      </c>
      <c r="E138" s="40"/>
      <c r="F138" s="212" t="s">
        <v>244</v>
      </c>
      <c r="G138" s="40"/>
      <c r="H138" s="40"/>
      <c r="I138" s="208"/>
      <c r="J138" s="40"/>
      <c r="K138" s="40"/>
      <c r="L138" s="44"/>
      <c r="M138" s="209"/>
      <c r="N138" s="210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137</v>
      </c>
      <c r="AU138" s="17" t="s">
        <v>81</v>
      </c>
    </row>
    <row r="139" s="12" customFormat="1">
      <c r="A139" s="12"/>
      <c r="B139" s="213"/>
      <c r="C139" s="214"/>
      <c r="D139" s="211" t="s">
        <v>189</v>
      </c>
      <c r="E139" s="215" t="s">
        <v>19</v>
      </c>
      <c r="F139" s="216" t="s">
        <v>245</v>
      </c>
      <c r="G139" s="214"/>
      <c r="H139" s="217">
        <v>23.100000000000001</v>
      </c>
      <c r="I139" s="218"/>
      <c r="J139" s="214"/>
      <c r="K139" s="214"/>
      <c r="L139" s="219"/>
      <c r="M139" s="220"/>
      <c r="N139" s="221"/>
      <c r="O139" s="221"/>
      <c r="P139" s="221"/>
      <c r="Q139" s="221"/>
      <c r="R139" s="221"/>
      <c r="S139" s="221"/>
      <c r="T139" s="22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T139" s="223" t="s">
        <v>189</v>
      </c>
      <c r="AU139" s="223" t="s">
        <v>81</v>
      </c>
      <c r="AV139" s="12" t="s">
        <v>86</v>
      </c>
      <c r="AW139" s="12" t="s">
        <v>35</v>
      </c>
      <c r="AX139" s="12" t="s">
        <v>81</v>
      </c>
      <c r="AY139" s="223" t="s">
        <v>117</v>
      </c>
    </row>
    <row r="140" s="2" customFormat="1" ht="37.8" customHeight="1">
      <c r="A140" s="38"/>
      <c r="B140" s="39"/>
      <c r="C140" s="193" t="s">
        <v>246</v>
      </c>
      <c r="D140" s="193" t="s">
        <v>118</v>
      </c>
      <c r="E140" s="194" t="s">
        <v>226</v>
      </c>
      <c r="F140" s="195" t="s">
        <v>227</v>
      </c>
      <c r="G140" s="196" t="s">
        <v>221</v>
      </c>
      <c r="H140" s="197">
        <v>23.100000000000001</v>
      </c>
      <c r="I140" s="198"/>
      <c r="J140" s="199">
        <f>ROUND(I140*H140,2)</f>
        <v>0</v>
      </c>
      <c r="K140" s="195" t="s">
        <v>122</v>
      </c>
      <c r="L140" s="44"/>
      <c r="M140" s="200" t="s">
        <v>19</v>
      </c>
      <c r="N140" s="201" t="s">
        <v>47</v>
      </c>
      <c r="O140" s="84"/>
      <c r="P140" s="202">
        <f>O140*H140</f>
        <v>0</v>
      </c>
      <c r="Q140" s="202">
        <v>0</v>
      </c>
      <c r="R140" s="202">
        <f>Q140*H140</f>
        <v>0</v>
      </c>
      <c r="S140" s="202">
        <v>0</v>
      </c>
      <c r="T140" s="203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04" t="s">
        <v>123</v>
      </c>
      <c r="AT140" s="204" t="s">
        <v>118</v>
      </c>
      <c r="AU140" s="204" t="s">
        <v>81</v>
      </c>
      <c r="AY140" s="17" t="s">
        <v>117</v>
      </c>
      <c r="BE140" s="205">
        <f>IF(N140="základní",J140,0)</f>
        <v>0</v>
      </c>
      <c r="BF140" s="205">
        <f>IF(N140="snížená",J140,0)</f>
        <v>0</v>
      </c>
      <c r="BG140" s="205">
        <f>IF(N140="zákl. přenesená",J140,0)</f>
        <v>0</v>
      </c>
      <c r="BH140" s="205">
        <f>IF(N140="sníž. přenesená",J140,0)</f>
        <v>0</v>
      </c>
      <c r="BI140" s="205">
        <f>IF(N140="nulová",J140,0)</f>
        <v>0</v>
      </c>
      <c r="BJ140" s="17" t="s">
        <v>81</v>
      </c>
      <c r="BK140" s="205">
        <f>ROUND(I140*H140,2)</f>
        <v>0</v>
      </c>
      <c r="BL140" s="17" t="s">
        <v>123</v>
      </c>
      <c r="BM140" s="204" t="s">
        <v>247</v>
      </c>
    </row>
    <row r="141" s="2" customFormat="1">
      <c r="A141" s="38"/>
      <c r="B141" s="39"/>
      <c r="C141" s="40"/>
      <c r="D141" s="206" t="s">
        <v>125</v>
      </c>
      <c r="E141" s="40"/>
      <c r="F141" s="207" t="s">
        <v>229</v>
      </c>
      <c r="G141" s="40"/>
      <c r="H141" s="40"/>
      <c r="I141" s="208"/>
      <c r="J141" s="40"/>
      <c r="K141" s="40"/>
      <c r="L141" s="44"/>
      <c r="M141" s="209"/>
      <c r="N141" s="210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125</v>
      </c>
      <c r="AU141" s="17" t="s">
        <v>81</v>
      </c>
    </row>
    <row r="142" s="2" customFormat="1" ht="24.15" customHeight="1">
      <c r="A142" s="38"/>
      <c r="B142" s="39"/>
      <c r="C142" s="193" t="s">
        <v>248</v>
      </c>
      <c r="D142" s="193" t="s">
        <v>118</v>
      </c>
      <c r="E142" s="194" t="s">
        <v>231</v>
      </c>
      <c r="F142" s="195" t="s">
        <v>232</v>
      </c>
      <c r="G142" s="196" t="s">
        <v>221</v>
      </c>
      <c r="H142" s="197">
        <v>23.100000000000001</v>
      </c>
      <c r="I142" s="198"/>
      <c r="J142" s="199">
        <f>ROUND(I142*H142,2)</f>
        <v>0</v>
      </c>
      <c r="K142" s="195" t="s">
        <v>122</v>
      </c>
      <c r="L142" s="44"/>
      <c r="M142" s="200" t="s">
        <v>19</v>
      </c>
      <c r="N142" s="201" t="s">
        <v>47</v>
      </c>
      <c r="O142" s="84"/>
      <c r="P142" s="202">
        <f>O142*H142</f>
        <v>0</v>
      </c>
      <c r="Q142" s="202">
        <v>0</v>
      </c>
      <c r="R142" s="202">
        <f>Q142*H142</f>
        <v>0</v>
      </c>
      <c r="S142" s="202">
        <v>0</v>
      </c>
      <c r="T142" s="203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04" t="s">
        <v>123</v>
      </c>
      <c r="AT142" s="204" t="s">
        <v>118</v>
      </c>
      <c r="AU142" s="204" t="s">
        <v>81</v>
      </c>
      <c r="AY142" s="17" t="s">
        <v>117</v>
      </c>
      <c r="BE142" s="205">
        <f>IF(N142="základní",J142,0)</f>
        <v>0</v>
      </c>
      <c r="BF142" s="205">
        <f>IF(N142="snížená",J142,0)</f>
        <v>0</v>
      </c>
      <c r="BG142" s="205">
        <f>IF(N142="zákl. přenesená",J142,0)</f>
        <v>0</v>
      </c>
      <c r="BH142" s="205">
        <f>IF(N142="sníž. přenesená",J142,0)</f>
        <v>0</v>
      </c>
      <c r="BI142" s="205">
        <f>IF(N142="nulová",J142,0)</f>
        <v>0</v>
      </c>
      <c r="BJ142" s="17" t="s">
        <v>81</v>
      </c>
      <c r="BK142" s="205">
        <f>ROUND(I142*H142,2)</f>
        <v>0</v>
      </c>
      <c r="BL142" s="17" t="s">
        <v>123</v>
      </c>
      <c r="BM142" s="204" t="s">
        <v>249</v>
      </c>
    </row>
    <row r="143" s="2" customFormat="1">
      <c r="A143" s="38"/>
      <c r="B143" s="39"/>
      <c r="C143" s="40"/>
      <c r="D143" s="206" t="s">
        <v>125</v>
      </c>
      <c r="E143" s="40"/>
      <c r="F143" s="207" t="s">
        <v>234</v>
      </c>
      <c r="G143" s="40"/>
      <c r="H143" s="40"/>
      <c r="I143" s="208"/>
      <c r="J143" s="40"/>
      <c r="K143" s="40"/>
      <c r="L143" s="44"/>
      <c r="M143" s="209"/>
      <c r="N143" s="210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125</v>
      </c>
      <c r="AU143" s="17" t="s">
        <v>81</v>
      </c>
    </row>
    <row r="144" s="2" customFormat="1" ht="24.15" customHeight="1">
      <c r="A144" s="38"/>
      <c r="B144" s="39"/>
      <c r="C144" s="193" t="s">
        <v>250</v>
      </c>
      <c r="D144" s="193" t="s">
        <v>118</v>
      </c>
      <c r="E144" s="194" t="s">
        <v>251</v>
      </c>
      <c r="F144" s="195" t="s">
        <v>252</v>
      </c>
      <c r="G144" s="196" t="s">
        <v>129</v>
      </c>
      <c r="H144" s="197">
        <v>1386</v>
      </c>
      <c r="I144" s="198"/>
      <c r="J144" s="199">
        <f>ROUND(I144*H144,2)</f>
        <v>0</v>
      </c>
      <c r="K144" s="195" t="s">
        <v>241</v>
      </c>
      <c r="L144" s="44"/>
      <c r="M144" s="200" t="s">
        <v>19</v>
      </c>
      <c r="N144" s="201" t="s">
        <v>47</v>
      </c>
      <c r="O144" s="84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04" t="s">
        <v>123</v>
      </c>
      <c r="AT144" s="204" t="s">
        <v>118</v>
      </c>
      <c r="AU144" s="204" t="s">
        <v>81</v>
      </c>
      <c r="AY144" s="17" t="s">
        <v>117</v>
      </c>
      <c r="BE144" s="205">
        <f>IF(N144="základní",J144,0)</f>
        <v>0</v>
      </c>
      <c r="BF144" s="205">
        <f>IF(N144="snížená",J144,0)</f>
        <v>0</v>
      </c>
      <c r="BG144" s="205">
        <f>IF(N144="zákl. přenesená",J144,0)</f>
        <v>0</v>
      </c>
      <c r="BH144" s="205">
        <f>IF(N144="sníž. přenesená",J144,0)</f>
        <v>0</v>
      </c>
      <c r="BI144" s="205">
        <f>IF(N144="nulová",J144,0)</f>
        <v>0</v>
      </c>
      <c r="BJ144" s="17" t="s">
        <v>81</v>
      </c>
      <c r="BK144" s="205">
        <f>ROUND(I144*H144,2)</f>
        <v>0</v>
      </c>
      <c r="BL144" s="17" t="s">
        <v>123</v>
      </c>
      <c r="BM144" s="204" t="s">
        <v>253</v>
      </c>
    </row>
    <row r="145" s="2" customFormat="1">
      <c r="A145" s="38"/>
      <c r="B145" s="39"/>
      <c r="C145" s="40"/>
      <c r="D145" s="206" t="s">
        <v>125</v>
      </c>
      <c r="E145" s="40"/>
      <c r="F145" s="207" t="s">
        <v>254</v>
      </c>
      <c r="G145" s="40"/>
      <c r="H145" s="40"/>
      <c r="I145" s="208"/>
      <c r="J145" s="40"/>
      <c r="K145" s="40"/>
      <c r="L145" s="44"/>
      <c r="M145" s="209"/>
      <c r="N145" s="210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125</v>
      </c>
      <c r="AU145" s="17" t="s">
        <v>81</v>
      </c>
    </row>
    <row r="146" s="2" customFormat="1">
      <c r="A146" s="38"/>
      <c r="B146" s="39"/>
      <c r="C146" s="40"/>
      <c r="D146" s="211" t="s">
        <v>137</v>
      </c>
      <c r="E146" s="40"/>
      <c r="F146" s="212" t="s">
        <v>255</v>
      </c>
      <c r="G146" s="40"/>
      <c r="H146" s="40"/>
      <c r="I146" s="208"/>
      <c r="J146" s="40"/>
      <c r="K146" s="40"/>
      <c r="L146" s="44"/>
      <c r="M146" s="209"/>
      <c r="N146" s="210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137</v>
      </c>
      <c r="AU146" s="17" t="s">
        <v>81</v>
      </c>
    </row>
    <row r="147" s="2" customFormat="1" ht="24.15" customHeight="1">
      <c r="A147" s="38"/>
      <c r="B147" s="39"/>
      <c r="C147" s="193" t="s">
        <v>256</v>
      </c>
      <c r="D147" s="193" t="s">
        <v>118</v>
      </c>
      <c r="E147" s="194" t="s">
        <v>257</v>
      </c>
      <c r="F147" s="195" t="s">
        <v>258</v>
      </c>
      <c r="G147" s="196" t="s">
        <v>129</v>
      </c>
      <c r="H147" s="197">
        <v>1386</v>
      </c>
      <c r="I147" s="198"/>
      <c r="J147" s="199">
        <f>ROUND(I147*H147,2)</f>
        <v>0</v>
      </c>
      <c r="K147" s="195" t="s">
        <v>122</v>
      </c>
      <c r="L147" s="44"/>
      <c r="M147" s="200" t="s">
        <v>19</v>
      </c>
      <c r="N147" s="201" t="s">
        <v>47</v>
      </c>
      <c r="O147" s="84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04" t="s">
        <v>123</v>
      </c>
      <c r="AT147" s="204" t="s">
        <v>118</v>
      </c>
      <c r="AU147" s="204" t="s">
        <v>81</v>
      </c>
      <c r="AY147" s="17" t="s">
        <v>117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7" t="s">
        <v>81</v>
      </c>
      <c r="BK147" s="205">
        <f>ROUND(I147*H147,2)</f>
        <v>0</v>
      </c>
      <c r="BL147" s="17" t="s">
        <v>123</v>
      </c>
      <c r="BM147" s="204" t="s">
        <v>259</v>
      </c>
    </row>
    <row r="148" s="2" customFormat="1">
      <c r="A148" s="38"/>
      <c r="B148" s="39"/>
      <c r="C148" s="40"/>
      <c r="D148" s="206" t="s">
        <v>125</v>
      </c>
      <c r="E148" s="40"/>
      <c r="F148" s="207" t="s">
        <v>260</v>
      </c>
      <c r="G148" s="40"/>
      <c r="H148" s="40"/>
      <c r="I148" s="208"/>
      <c r="J148" s="40"/>
      <c r="K148" s="40"/>
      <c r="L148" s="44"/>
      <c r="M148" s="209"/>
      <c r="N148" s="210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125</v>
      </c>
      <c r="AU148" s="17" t="s">
        <v>81</v>
      </c>
    </row>
    <row r="149" s="2" customFormat="1">
      <c r="A149" s="38"/>
      <c r="B149" s="39"/>
      <c r="C149" s="40"/>
      <c r="D149" s="211" t="s">
        <v>137</v>
      </c>
      <c r="E149" s="40"/>
      <c r="F149" s="212" t="s">
        <v>261</v>
      </c>
      <c r="G149" s="40"/>
      <c r="H149" s="40"/>
      <c r="I149" s="208"/>
      <c r="J149" s="40"/>
      <c r="K149" s="40"/>
      <c r="L149" s="44"/>
      <c r="M149" s="209"/>
      <c r="N149" s="210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137</v>
      </c>
      <c r="AU149" s="17" t="s">
        <v>81</v>
      </c>
    </row>
    <row r="150" s="11" customFormat="1" ht="25.92" customHeight="1">
      <c r="A150" s="11"/>
      <c r="B150" s="179"/>
      <c r="C150" s="180"/>
      <c r="D150" s="181" t="s">
        <v>75</v>
      </c>
      <c r="E150" s="182" t="s">
        <v>143</v>
      </c>
      <c r="F150" s="182" t="s">
        <v>262</v>
      </c>
      <c r="G150" s="180"/>
      <c r="H150" s="180"/>
      <c r="I150" s="183"/>
      <c r="J150" s="184">
        <f>BK150</f>
        <v>0</v>
      </c>
      <c r="K150" s="180"/>
      <c r="L150" s="185"/>
      <c r="M150" s="186"/>
      <c r="N150" s="187"/>
      <c r="O150" s="187"/>
      <c r="P150" s="188">
        <f>SUM(P151:P174)</f>
        <v>0</v>
      </c>
      <c r="Q150" s="187"/>
      <c r="R150" s="188">
        <f>SUM(R151:R174)</f>
        <v>2681.3896212</v>
      </c>
      <c r="S150" s="187"/>
      <c r="T150" s="189">
        <f>SUM(T151:T174)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90" t="s">
        <v>81</v>
      </c>
      <c r="AT150" s="191" t="s">
        <v>75</v>
      </c>
      <c r="AU150" s="191" t="s">
        <v>76</v>
      </c>
      <c r="AY150" s="190" t="s">
        <v>117</v>
      </c>
      <c r="BK150" s="192">
        <f>SUM(BK151:BK174)</f>
        <v>0</v>
      </c>
    </row>
    <row r="151" s="2" customFormat="1" ht="21.75" customHeight="1">
      <c r="A151" s="38"/>
      <c r="B151" s="39"/>
      <c r="C151" s="193" t="s">
        <v>263</v>
      </c>
      <c r="D151" s="193" t="s">
        <v>118</v>
      </c>
      <c r="E151" s="194" t="s">
        <v>264</v>
      </c>
      <c r="F151" s="195" t="s">
        <v>265</v>
      </c>
      <c r="G151" s="196" t="s">
        <v>129</v>
      </c>
      <c r="H151" s="197">
        <v>3081</v>
      </c>
      <c r="I151" s="198"/>
      <c r="J151" s="199">
        <f>ROUND(I151*H151,2)</f>
        <v>0</v>
      </c>
      <c r="K151" s="195" t="s">
        <v>122</v>
      </c>
      <c r="L151" s="44"/>
      <c r="M151" s="200" t="s">
        <v>19</v>
      </c>
      <c r="N151" s="201" t="s">
        <v>47</v>
      </c>
      <c r="O151" s="84"/>
      <c r="P151" s="202">
        <f>O151*H151</f>
        <v>0</v>
      </c>
      <c r="Q151" s="202">
        <v>0.46000000000000002</v>
      </c>
      <c r="R151" s="202">
        <f>Q151*H151</f>
        <v>1417.26</v>
      </c>
      <c r="S151" s="202">
        <v>0</v>
      </c>
      <c r="T151" s="203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4" t="s">
        <v>123</v>
      </c>
      <c r="AT151" s="204" t="s">
        <v>118</v>
      </c>
      <c r="AU151" s="204" t="s">
        <v>81</v>
      </c>
      <c r="AY151" s="17" t="s">
        <v>117</v>
      </c>
      <c r="BE151" s="205">
        <f>IF(N151="základní",J151,0)</f>
        <v>0</v>
      </c>
      <c r="BF151" s="205">
        <f>IF(N151="snížená",J151,0)</f>
        <v>0</v>
      </c>
      <c r="BG151" s="205">
        <f>IF(N151="zákl. přenesená",J151,0)</f>
        <v>0</v>
      </c>
      <c r="BH151" s="205">
        <f>IF(N151="sníž. přenesená",J151,0)</f>
        <v>0</v>
      </c>
      <c r="BI151" s="205">
        <f>IF(N151="nulová",J151,0)</f>
        <v>0</v>
      </c>
      <c r="BJ151" s="17" t="s">
        <v>81</v>
      </c>
      <c r="BK151" s="205">
        <f>ROUND(I151*H151,2)</f>
        <v>0</v>
      </c>
      <c r="BL151" s="17" t="s">
        <v>123</v>
      </c>
      <c r="BM151" s="204" t="s">
        <v>266</v>
      </c>
    </row>
    <row r="152" s="2" customFormat="1">
      <c r="A152" s="38"/>
      <c r="B152" s="39"/>
      <c r="C152" s="40"/>
      <c r="D152" s="206" t="s">
        <v>125</v>
      </c>
      <c r="E152" s="40"/>
      <c r="F152" s="207" t="s">
        <v>267</v>
      </c>
      <c r="G152" s="40"/>
      <c r="H152" s="40"/>
      <c r="I152" s="208"/>
      <c r="J152" s="40"/>
      <c r="K152" s="40"/>
      <c r="L152" s="44"/>
      <c r="M152" s="209"/>
      <c r="N152" s="210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125</v>
      </c>
      <c r="AU152" s="17" t="s">
        <v>81</v>
      </c>
    </row>
    <row r="153" s="2" customFormat="1">
      <c r="A153" s="38"/>
      <c r="B153" s="39"/>
      <c r="C153" s="40"/>
      <c r="D153" s="211" t="s">
        <v>137</v>
      </c>
      <c r="E153" s="40"/>
      <c r="F153" s="212" t="s">
        <v>268</v>
      </c>
      <c r="G153" s="40"/>
      <c r="H153" s="40"/>
      <c r="I153" s="208"/>
      <c r="J153" s="40"/>
      <c r="K153" s="40"/>
      <c r="L153" s="44"/>
      <c r="M153" s="209"/>
      <c r="N153" s="210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81</v>
      </c>
    </row>
    <row r="154" s="2" customFormat="1" ht="21.75" customHeight="1">
      <c r="A154" s="38"/>
      <c r="B154" s="39"/>
      <c r="C154" s="193" t="s">
        <v>269</v>
      </c>
      <c r="D154" s="193" t="s">
        <v>118</v>
      </c>
      <c r="E154" s="194" t="s">
        <v>270</v>
      </c>
      <c r="F154" s="195" t="s">
        <v>271</v>
      </c>
      <c r="G154" s="196" t="s">
        <v>129</v>
      </c>
      <c r="H154" s="197">
        <v>305</v>
      </c>
      <c r="I154" s="198"/>
      <c r="J154" s="199">
        <f>ROUND(I154*H154,2)</f>
        <v>0</v>
      </c>
      <c r="K154" s="195" t="s">
        <v>122</v>
      </c>
      <c r="L154" s="44"/>
      <c r="M154" s="200" t="s">
        <v>19</v>
      </c>
      <c r="N154" s="201" t="s">
        <v>47</v>
      </c>
      <c r="O154" s="84"/>
      <c r="P154" s="202">
        <f>O154*H154</f>
        <v>0</v>
      </c>
      <c r="Q154" s="202">
        <v>0.57499999999999996</v>
      </c>
      <c r="R154" s="202">
        <f>Q154*H154</f>
        <v>175.375</v>
      </c>
      <c r="S154" s="202">
        <v>0</v>
      </c>
      <c r="T154" s="203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4" t="s">
        <v>123</v>
      </c>
      <c r="AT154" s="204" t="s">
        <v>118</v>
      </c>
      <c r="AU154" s="204" t="s">
        <v>81</v>
      </c>
      <c r="AY154" s="17" t="s">
        <v>117</v>
      </c>
      <c r="BE154" s="205">
        <f>IF(N154="základní",J154,0)</f>
        <v>0</v>
      </c>
      <c r="BF154" s="205">
        <f>IF(N154="snížená",J154,0)</f>
        <v>0</v>
      </c>
      <c r="BG154" s="205">
        <f>IF(N154="zákl. přenesená",J154,0)</f>
        <v>0</v>
      </c>
      <c r="BH154" s="205">
        <f>IF(N154="sníž. přenesená",J154,0)</f>
        <v>0</v>
      </c>
      <c r="BI154" s="205">
        <f>IF(N154="nulová",J154,0)</f>
        <v>0</v>
      </c>
      <c r="BJ154" s="17" t="s">
        <v>81</v>
      </c>
      <c r="BK154" s="205">
        <f>ROUND(I154*H154,2)</f>
        <v>0</v>
      </c>
      <c r="BL154" s="17" t="s">
        <v>123</v>
      </c>
      <c r="BM154" s="204" t="s">
        <v>272</v>
      </c>
    </row>
    <row r="155" s="2" customFormat="1">
      <c r="A155" s="38"/>
      <c r="B155" s="39"/>
      <c r="C155" s="40"/>
      <c r="D155" s="206" t="s">
        <v>125</v>
      </c>
      <c r="E155" s="40"/>
      <c r="F155" s="207" t="s">
        <v>273</v>
      </c>
      <c r="G155" s="40"/>
      <c r="H155" s="40"/>
      <c r="I155" s="208"/>
      <c r="J155" s="40"/>
      <c r="K155" s="40"/>
      <c r="L155" s="44"/>
      <c r="M155" s="209"/>
      <c r="N155" s="210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125</v>
      </c>
      <c r="AU155" s="17" t="s">
        <v>81</v>
      </c>
    </row>
    <row r="156" s="2" customFormat="1">
      <c r="A156" s="38"/>
      <c r="B156" s="39"/>
      <c r="C156" s="40"/>
      <c r="D156" s="211" t="s">
        <v>137</v>
      </c>
      <c r="E156" s="40"/>
      <c r="F156" s="212" t="s">
        <v>274</v>
      </c>
      <c r="G156" s="40"/>
      <c r="H156" s="40"/>
      <c r="I156" s="208"/>
      <c r="J156" s="40"/>
      <c r="K156" s="40"/>
      <c r="L156" s="44"/>
      <c r="M156" s="209"/>
      <c r="N156" s="210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137</v>
      </c>
      <c r="AU156" s="17" t="s">
        <v>81</v>
      </c>
    </row>
    <row r="157" s="2" customFormat="1" ht="37.8" customHeight="1">
      <c r="A157" s="38"/>
      <c r="B157" s="39"/>
      <c r="C157" s="193" t="s">
        <v>275</v>
      </c>
      <c r="D157" s="193" t="s">
        <v>118</v>
      </c>
      <c r="E157" s="194" t="s">
        <v>276</v>
      </c>
      <c r="F157" s="195" t="s">
        <v>277</v>
      </c>
      <c r="G157" s="196" t="s">
        <v>129</v>
      </c>
      <c r="H157" s="197">
        <v>3386</v>
      </c>
      <c r="I157" s="198"/>
      <c r="J157" s="199">
        <f>ROUND(I157*H157,2)</f>
        <v>0</v>
      </c>
      <c r="K157" s="195" t="s">
        <v>122</v>
      </c>
      <c r="L157" s="44"/>
      <c r="M157" s="200" t="s">
        <v>19</v>
      </c>
      <c r="N157" s="201" t="s">
        <v>47</v>
      </c>
      <c r="O157" s="84"/>
      <c r="P157" s="202">
        <f>O157*H157</f>
        <v>0</v>
      </c>
      <c r="Q157" s="202">
        <v>0.090620000000000006</v>
      </c>
      <c r="R157" s="202">
        <f>Q157*H157</f>
        <v>306.83932000000004</v>
      </c>
      <c r="S157" s="202">
        <v>0</v>
      </c>
      <c r="T157" s="203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4" t="s">
        <v>123</v>
      </c>
      <c r="AT157" s="204" t="s">
        <v>118</v>
      </c>
      <c r="AU157" s="204" t="s">
        <v>81</v>
      </c>
      <c r="AY157" s="17" t="s">
        <v>117</v>
      </c>
      <c r="BE157" s="205">
        <f>IF(N157="základní",J157,0)</f>
        <v>0</v>
      </c>
      <c r="BF157" s="205">
        <f>IF(N157="snížená",J157,0)</f>
        <v>0</v>
      </c>
      <c r="BG157" s="205">
        <f>IF(N157="zákl. přenesená",J157,0)</f>
        <v>0</v>
      </c>
      <c r="BH157" s="205">
        <f>IF(N157="sníž. přenesená",J157,0)</f>
        <v>0</v>
      </c>
      <c r="BI157" s="205">
        <f>IF(N157="nulová",J157,0)</f>
        <v>0</v>
      </c>
      <c r="BJ157" s="17" t="s">
        <v>81</v>
      </c>
      <c r="BK157" s="205">
        <f>ROUND(I157*H157,2)</f>
        <v>0</v>
      </c>
      <c r="BL157" s="17" t="s">
        <v>123</v>
      </c>
      <c r="BM157" s="204" t="s">
        <v>278</v>
      </c>
    </row>
    <row r="158" s="2" customFormat="1">
      <c r="A158" s="38"/>
      <c r="B158" s="39"/>
      <c r="C158" s="40"/>
      <c r="D158" s="206" t="s">
        <v>125</v>
      </c>
      <c r="E158" s="40"/>
      <c r="F158" s="207" t="s">
        <v>279</v>
      </c>
      <c r="G158" s="40"/>
      <c r="H158" s="40"/>
      <c r="I158" s="208"/>
      <c r="J158" s="40"/>
      <c r="K158" s="40"/>
      <c r="L158" s="44"/>
      <c r="M158" s="209"/>
      <c r="N158" s="210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125</v>
      </c>
      <c r="AU158" s="17" t="s">
        <v>81</v>
      </c>
    </row>
    <row r="159" s="2" customFormat="1">
      <c r="A159" s="38"/>
      <c r="B159" s="39"/>
      <c r="C159" s="40"/>
      <c r="D159" s="211" t="s">
        <v>137</v>
      </c>
      <c r="E159" s="40"/>
      <c r="F159" s="212" t="s">
        <v>280</v>
      </c>
      <c r="G159" s="40"/>
      <c r="H159" s="40"/>
      <c r="I159" s="208"/>
      <c r="J159" s="40"/>
      <c r="K159" s="40"/>
      <c r="L159" s="44"/>
      <c r="M159" s="209"/>
      <c r="N159" s="210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137</v>
      </c>
      <c r="AU159" s="17" t="s">
        <v>81</v>
      </c>
    </row>
    <row r="160" s="2" customFormat="1" ht="16.5" customHeight="1">
      <c r="A160" s="38"/>
      <c r="B160" s="39"/>
      <c r="C160" s="224" t="s">
        <v>281</v>
      </c>
      <c r="D160" s="224" t="s">
        <v>282</v>
      </c>
      <c r="E160" s="225" t="s">
        <v>283</v>
      </c>
      <c r="F160" s="226" t="s">
        <v>284</v>
      </c>
      <c r="G160" s="227" t="s">
        <v>129</v>
      </c>
      <c r="H160" s="228">
        <v>3313</v>
      </c>
      <c r="I160" s="229"/>
      <c r="J160" s="230">
        <f>ROUND(I160*H160,2)</f>
        <v>0</v>
      </c>
      <c r="K160" s="226" t="s">
        <v>122</v>
      </c>
      <c r="L160" s="231"/>
      <c r="M160" s="232" t="s">
        <v>19</v>
      </c>
      <c r="N160" s="233" t="s">
        <v>47</v>
      </c>
      <c r="O160" s="84"/>
      <c r="P160" s="202">
        <f>O160*H160</f>
        <v>0</v>
      </c>
      <c r="Q160" s="202">
        <v>0.17599999999999999</v>
      </c>
      <c r="R160" s="202">
        <f>Q160*H160</f>
        <v>583.08799999999997</v>
      </c>
      <c r="S160" s="202">
        <v>0</v>
      </c>
      <c r="T160" s="203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4" t="s">
        <v>159</v>
      </c>
      <c r="AT160" s="204" t="s">
        <v>282</v>
      </c>
      <c r="AU160" s="204" t="s">
        <v>81</v>
      </c>
      <c r="AY160" s="17" t="s">
        <v>117</v>
      </c>
      <c r="BE160" s="205">
        <f>IF(N160="základní",J160,0)</f>
        <v>0</v>
      </c>
      <c r="BF160" s="205">
        <f>IF(N160="snížená",J160,0)</f>
        <v>0</v>
      </c>
      <c r="BG160" s="205">
        <f>IF(N160="zákl. přenesená",J160,0)</f>
        <v>0</v>
      </c>
      <c r="BH160" s="205">
        <f>IF(N160="sníž. přenesená",J160,0)</f>
        <v>0</v>
      </c>
      <c r="BI160" s="205">
        <f>IF(N160="nulová",J160,0)</f>
        <v>0</v>
      </c>
      <c r="BJ160" s="17" t="s">
        <v>81</v>
      </c>
      <c r="BK160" s="205">
        <f>ROUND(I160*H160,2)</f>
        <v>0</v>
      </c>
      <c r="BL160" s="17" t="s">
        <v>123</v>
      </c>
      <c r="BM160" s="204" t="s">
        <v>285</v>
      </c>
    </row>
    <row r="161" s="2" customFormat="1" ht="16.5" customHeight="1">
      <c r="A161" s="38"/>
      <c r="B161" s="39"/>
      <c r="C161" s="224" t="s">
        <v>286</v>
      </c>
      <c r="D161" s="224" t="s">
        <v>282</v>
      </c>
      <c r="E161" s="225" t="s">
        <v>287</v>
      </c>
      <c r="F161" s="226" t="s">
        <v>288</v>
      </c>
      <c r="G161" s="227" t="s">
        <v>129</v>
      </c>
      <c r="H161" s="228">
        <v>94</v>
      </c>
      <c r="I161" s="229"/>
      <c r="J161" s="230">
        <f>ROUND(I161*H161,2)</f>
        <v>0</v>
      </c>
      <c r="K161" s="226" t="s">
        <v>122</v>
      </c>
      <c r="L161" s="231"/>
      <c r="M161" s="232" t="s">
        <v>19</v>
      </c>
      <c r="N161" s="233" t="s">
        <v>47</v>
      </c>
      <c r="O161" s="84"/>
      <c r="P161" s="202">
        <f>O161*H161</f>
        <v>0</v>
      </c>
      <c r="Q161" s="202">
        <v>0.17499999999999999</v>
      </c>
      <c r="R161" s="202">
        <f>Q161*H161</f>
        <v>16.449999999999999</v>
      </c>
      <c r="S161" s="202">
        <v>0</v>
      </c>
      <c r="T161" s="203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04" t="s">
        <v>159</v>
      </c>
      <c r="AT161" s="204" t="s">
        <v>282</v>
      </c>
      <c r="AU161" s="204" t="s">
        <v>81</v>
      </c>
      <c r="AY161" s="17" t="s">
        <v>117</v>
      </c>
      <c r="BE161" s="205">
        <f>IF(N161="základní",J161,0)</f>
        <v>0</v>
      </c>
      <c r="BF161" s="205">
        <f>IF(N161="snížená",J161,0)</f>
        <v>0</v>
      </c>
      <c r="BG161" s="205">
        <f>IF(N161="zákl. přenesená",J161,0)</f>
        <v>0</v>
      </c>
      <c r="BH161" s="205">
        <f>IF(N161="sníž. přenesená",J161,0)</f>
        <v>0</v>
      </c>
      <c r="BI161" s="205">
        <f>IF(N161="nulová",J161,0)</f>
        <v>0</v>
      </c>
      <c r="BJ161" s="17" t="s">
        <v>81</v>
      </c>
      <c r="BK161" s="205">
        <f>ROUND(I161*H161,2)</f>
        <v>0</v>
      </c>
      <c r="BL161" s="17" t="s">
        <v>123</v>
      </c>
      <c r="BM161" s="204" t="s">
        <v>289</v>
      </c>
    </row>
    <row r="162" s="2" customFormat="1" ht="16.5" customHeight="1">
      <c r="A162" s="38"/>
      <c r="B162" s="39"/>
      <c r="C162" s="224" t="s">
        <v>290</v>
      </c>
      <c r="D162" s="224" t="s">
        <v>282</v>
      </c>
      <c r="E162" s="225" t="s">
        <v>291</v>
      </c>
      <c r="F162" s="226" t="s">
        <v>292</v>
      </c>
      <c r="G162" s="227" t="s">
        <v>129</v>
      </c>
      <c r="H162" s="228">
        <v>13</v>
      </c>
      <c r="I162" s="229"/>
      <c r="J162" s="230">
        <f>ROUND(I162*H162,2)</f>
        <v>0</v>
      </c>
      <c r="K162" s="226" t="s">
        <v>122</v>
      </c>
      <c r="L162" s="231"/>
      <c r="M162" s="232" t="s">
        <v>19</v>
      </c>
      <c r="N162" s="233" t="s">
        <v>47</v>
      </c>
      <c r="O162" s="84"/>
      <c r="P162" s="202">
        <f>O162*H162</f>
        <v>0</v>
      </c>
      <c r="Q162" s="202">
        <v>0.17599999999999999</v>
      </c>
      <c r="R162" s="202">
        <f>Q162*H162</f>
        <v>2.2879999999999998</v>
      </c>
      <c r="S162" s="202">
        <v>0</v>
      </c>
      <c r="T162" s="203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4" t="s">
        <v>159</v>
      </c>
      <c r="AT162" s="204" t="s">
        <v>282</v>
      </c>
      <c r="AU162" s="204" t="s">
        <v>81</v>
      </c>
      <c r="AY162" s="17" t="s">
        <v>117</v>
      </c>
      <c r="BE162" s="205">
        <f>IF(N162="základní",J162,0)</f>
        <v>0</v>
      </c>
      <c r="BF162" s="205">
        <f>IF(N162="snížená",J162,0)</f>
        <v>0</v>
      </c>
      <c r="BG162" s="205">
        <f>IF(N162="zákl. přenesená",J162,0)</f>
        <v>0</v>
      </c>
      <c r="BH162" s="205">
        <f>IF(N162="sníž. přenesená",J162,0)</f>
        <v>0</v>
      </c>
      <c r="BI162" s="205">
        <f>IF(N162="nulová",J162,0)</f>
        <v>0</v>
      </c>
      <c r="BJ162" s="17" t="s">
        <v>81</v>
      </c>
      <c r="BK162" s="205">
        <f>ROUND(I162*H162,2)</f>
        <v>0</v>
      </c>
      <c r="BL162" s="17" t="s">
        <v>123</v>
      </c>
      <c r="BM162" s="204" t="s">
        <v>293</v>
      </c>
    </row>
    <row r="163" s="2" customFormat="1" ht="24.15" customHeight="1">
      <c r="A163" s="38"/>
      <c r="B163" s="39"/>
      <c r="C163" s="193" t="s">
        <v>294</v>
      </c>
      <c r="D163" s="193" t="s">
        <v>118</v>
      </c>
      <c r="E163" s="194" t="s">
        <v>295</v>
      </c>
      <c r="F163" s="195" t="s">
        <v>296</v>
      </c>
      <c r="G163" s="196" t="s">
        <v>129</v>
      </c>
      <c r="H163" s="197">
        <v>555</v>
      </c>
      <c r="I163" s="198"/>
      <c r="J163" s="199">
        <f>ROUND(I163*H163,2)</f>
        <v>0</v>
      </c>
      <c r="K163" s="195" t="s">
        <v>122</v>
      </c>
      <c r="L163" s="44"/>
      <c r="M163" s="200" t="s">
        <v>19</v>
      </c>
      <c r="N163" s="201" t="s">
        <v>47</v>
      </c>
      <c r="O163" s="84"/>
      <c r="P163" s="202">
        <f>O163*H163</f>
        <v>0</v>
      </c>
      <c r="Q163" s="202">
        <v>0.18462999999999999</v>
      </c>
      <c r="R163" s="202">
        <f>Q163*H163</f>
        <v>102.46964999999999</v>
      </c>
      <c r="S163" s="202">
        <v>0</v>
      </c>
      <c r="T163" s="203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04" t="s">
        <v>123</v>
      </c>
      <c r="AT163" s="204" t="s">
        <v>118</v>
      </c>
      <c r="AU163" s="204" t="s">
        <v>81</v>
      </c>
      <c r="AY163" s="17" t="s">
        <v>117</v>
      </c>
      <c r="BE163" s="205">
        <f>IF(N163="základní",J163,0)</f>
        <v>0</v>
      </c>
      <c r="BF163" s="205">
        <f>IF(N163="snížená",J163,0)</f>
        <v>0</v>
      </c>
      <c r="BG163" s="205">
        <f>IF(N163="zákl. přenesená",J163,0)</f>
        <v>0</v>
      </c>
      <c r="BH163" s="205">
        <f>IF(N163="sníž. přenesená",J163,0)</f>
        <v>0</v>
      </c>
      <c r="BI163" s="205">
        <f>IF(N163="nulová",J163,0)</f>
        <v>0</v>
      </c>
      <c r="BJ163" s="17" t="s">
        <v>81</v>
      </c>
      <c r="BK163" s="205">
        <f>ROUND(I163*H163,2)</f>
        <v>0</v>
      </c>
      <c r="BL163" s="17" t="s">
        <v>123</v>
      </c>
      <c r="BM163" s="204" t="s">
        <v>297</v>
      </c>
    </row>
    <row r="164" s="2" customFormat="1">
      <c r="A164" s="38"/>
      <c r="B164" s="39"/>
      <c r="C164" s="40"/>
      <c r="D164" s="206" t="s">
        <v>125</v>
      </c>
      <c r="E164" s="40"/>
      <c r="F164" s="207" t="s">
        <v>298</v>
      </c>
      <c r="G164" s="40"/>
      <c r="H164" s="40"/>
      <c r="I164" s="208"/>
      <c r="J164" s="40"/>
      <c r="K164" s="40"/>
      <c r="L164" s="44"/>
      <c r="M164" s="209"/>
      <c r="N164" s="210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125</v>
      </c>
      <c r="AU164" s="17" t="s">
        <v>81</v>
      </c>
    </row>
    <row r="165" s="2" customFormat="1" ht="24.15" customHeight="1">
      <c r="A165" s="38"/>
      <c r="B165" s="39"/>
      <c r="C165" s="193" t="s">
        <v>299</v>
      </c>
      <c r="D165" s="193" t="s">
        <v>118</v>
      </c>
      <c r="E165" s="194" t="s">
        <v>300</v>
      </c>
      <c r="F165" s="195" t="s">
        <v>301</v>
      </c>
      <c r="G165" s="196" t="s">
        <v>129</v>
      </c>
      <c r="H165" s="197">
        <v>555</v>
      </c>
      <c r="I165" s="198"/>
      <c r="J165" s="199">
        <f>ROUND(I165*H165,2)</f>
        <v>0</v>
      </c>
      <c r="K165" s="195" t="s">
        <v>122</v>
      </c>
      <c r="L165" s="44"/>
      <c r="M165" s="200" t="s">
        <v>19</v>
      </c>
      <c r="N165" s="201" t="s">
        <v>47</v>
      </c>
      <c r="O165" s="84"/>
      <c r="P165" s="202">
        <f>O165*H165</f>
        <v>0</v>
      </c>
      <c r="Q165" s="202">
        <v>0.12966</v>
      </c>
      <c r="R165" s="202">
        <f>Q165*H165</f>
        <v>71.961299999999994</v>
      </c>
      <c r="S165" s="202">
        <v>0</v>
      </c>
      <c r="T165" s="203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04" t="s">
        <v>123</v>
      </c>
      <c r="AT165" s="204" t="s">
        <v>118</v>
      </c>
      <c r="AU165" s="204" t="s">
        <v>81</v>
      </c>
      <c r="AY165" s="17" t="s">
        <v>117</v>
      </c>
      <c r="BE165" s="205">
        <f>IF(N165="základní",J165,0)</f>
        <v>0</v>
      </c>
      <c r="BF165" s="205">
        <f>IF(N165="snížená",J165,0)</f>
        <v>0</v>
      </c>
      <c r="BG165" s="205">
        <f>IF(N165="zákl. přenesená",J165,0)</f>
        <v>0</v>
      </c>
      <c r="BH165" s="205">
        <f>IF(N165="sníž. přenesená",J165,0)</f>
        <v>0</v>
      </c>
      <c r="BI165" s="205">
        <f>IF(N165="nulová",J165,0)</f>
        <v>0</v>
      </c>
      <c r="BJ165" s="17" t="s">
        <v>81</v>
      </c>
      <c r="BK165" s="205">
        <f>ROUND(I165*H165,2)</f>
        <v>0</v>
      </c>
      <c r="BL165" s="17" t="s">
        <v>123</v>
      </c>
      <c r="BM165" s="204" t="s">
        <v>302</v>
      </c>
    </row>
    <row r="166" s="2" customFormat="1">
      <c r="A166" s="38"/>
      <c r="B166" s="39"/>
      <c r="C166" s="40"/>
      <c r="D166" s="206" t="s">
        <v>125</v>
      </c>
      <c r="E166" s="40"/>
      <c r="F166" s="207" t="s">
        <v>303</v>
      </c>
      <c r="G166" s="40"/>
      <c r="H166" s="40"/>
      <c r="I166" s="208"/>
      <c r="J166" s="40"/>
      <c r="K166" s="40"/>
      <c r="L166" s="44"/>
      <c r="M166" s="209"/>
      <c r="N166" s="210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125</v>
      </c>
      <c r="AU166" s="17" t="s">
        <v>81</v>
      </c>
    </row>
    <row r="167" s="2" customFormat="1" ht="16.5" customHeight="1">
      <c r="A167" s="38"/>
      <c r="B167" s="39"/>
      <c r="C167" s="193" t="s">
        <v>304</v>
      </c>
      <c r="D167" s="193" t="s">
        <v>118</v>
      </c>
      <c r="E167" s="194" t="s">
        <v>305</v>
      </c>
      <c r="F167" s="195" t="s">
        <v>306</v>
      </c>
      <c r="G167" s="196" t="s">
        <v>129</v>
      </c>
      <c r="H167" s="197">
        <v>555</v>
      </c>
      <c r="I167" s="198"/>
      <c r="J167" s="199">
        <f>ROUND(I167*H167,2)</f>
        <v>0</v>
      </c>
      <c r="K167" s="195" t="s">
        <v>122</v>
      </c>
      <c r="L167" s="44"/>
      <c r="M167" s="200" t="s">
        <v>19</v>
      </c>
      <c r="N167" s="201" t="s">
        <v>47</v>
      </c>
      <c r="O167" s="84"/>
      <c r="P167" s="202">
        <f>O167*H167</f>
        <v>0</v>
      </c>
      <c r="Q167" s="202">
        <v>0.0075300000000000002</v>
      </c>
      <c r="R167" s="202">
        <f>Q167*H167</f>
        <v>4.1791499999999999</v>
      </c>
      <c r="S167" s="202">
        <v>0</v>
      </c>
      <c r="T167" s="203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04" t="s">
        <v>123</v>
      </c>
      <c r="AT167" s="204" t="s">
        <v>118</v>
      </c>
      <c r="AU167" s="204" t="s">
        <v>81</v>
      </c>
      <c r="AY167" s="17" t="s">
        <v>117</v>
      </c>
      <c r="BE167" s="205">
        <f>IF(N167="základní",J167,0)</f>
        <v>0</v>
      </c>
      <c r="BF167" s="205">
        <f>IF(N167="snížená",J167,0)</f>
        <v>0</v>
      </c>
      <c r="BG167" s="205">
        <f>IF(N167="zákl. přenesená",J167,0)</f>
        <v>0</v>
      </c>
      <c r="BH167" s="205">
        <f>IF(N167="sníž. přenesená",J167,0)</f>
        <v>0</v>
      </c>
      <c r="BI167" s="205">
        <f>IF(N167="nulová",J167,0)</f>
        <v>0</v>
      </c>
      <c r="BJ167" s="17" t="s">
        <v>81</v>
      </c>
      <c r="BK167" s="205">
        <f>ROUND(I167*H167,2)</f>
        <v>0</v>
      </c>
      <c r="BL167" s="17" t="s">
        <v>123</v>
      </c>
      <c r="BM167" s="204" t="s">
        <v>307</v>
      </c>
    </row>
    <row r="168" s="2" customFormat="1">
      <c r="A168" s="38"/>
      <c r="B168" s="39"/>
      <c r="C168" s="40"/>
      <c r="D168" s="206" t="s">
        <v>125</v>
      </c>
      <c r="E168" s="40"/>
      <c r="F168" s="207" t="s">
        <v>308</v>
      </c>
      <c r="G168" s="40"/>
      <c r="H168" s="40"/>
      <c r="I168" s="208"/>
      <c r="J168" s="40"/>
      <c r="K168" s="40"/>
      <c r="L168" s="44"/>
      <c r="M168" s="209"/>
      <c r="N168" s="210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125</v>
      </c>
      <c r="AU168" s="17" t="s">
        <v>81</v>
      </c>
    </row>
    <row r="169" s="2" customFormat="1" ht="16.5" customHeight="1">
      <c r="A169" s="38"/>
      <c r="B169" s="39"/>
      <c r="C169" s="193" t="s">
        <v>309</v>
      </c>
      <c r="D169" s="193" t="s">
        <v>118</v>
      </c>
      <c r="E169" s="194" t="s">
        <v>310</v>
      </c>
      <c r="F169" s="195" t="s">
        <v>311</v>
      </c>
      <c r="G169" s="196" t="s">
        <v>129</v>
      </c>
      <c r="H169" s="197">
        <v>555</v>
      </c>
      <c r="I169" s="198"/>
      <c r="J169" s="199">
        <f>ROUND(I169*H169,2)</f>
        <v>0</v>
      </c>
      <c r="K169" s="195" t="s">
        <v>122</v>
      </c>
      <c r="L169" s="44"/>
      <c r="M169" s="200" t="s">
        <v>19</v>
      </c>
      <c r="N169" s="201" t="s">
        <v>47</v>
      </c>
      <c r="O169" s="84"/>
      <c r="P169" s="202">
        <f>O169*H169</f>
        <v>0</v>
      </c>
      <c r="Q169" s="202">
        <v>0.00060999999999999997</v>
      </c>
      <c r="R169" s="202">
        <f>Q169*H169</f>
        <v>0.33854999999999996</v>
      </c>
      <c r="S169" s="202">
        <v>0</v>
      </c>
      <c r="T169" s="203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04" t="s">
        <v>123</v>
      </c>
      <c r="AT169" s="204" t="s">
        <v>118</v>
      </c>
      <c r="AU169" s="204" t="s">
        <v>81</v>
      </c>
      <c r="AY169" s="17" t="s">
        <v>117</v>
      </c>
      <c r="BE169" s="205">
        <f>IF(N169="základní",J169,0)</f>
        <v>0</v>
      </c>
      <c r="BF169" s="205">
        <f>IF(N169="snížená",J169,0)</f>
        <v>0</v>
      </c>
      <c r="BG169" s="205">
        <f>IF(N169="zákl. přenesená",J169,0)</f>
        <v>0</v>
      </c>
      <c r="BH169" s="205">
        <f>IF(N169="sníž. přenesená",J169,0)</f>
        <v>0</v>
      </c>
      <c r="BI169" s="205">
        <f>IF(N169="nulová",J169,0)</f>
        <v>0</v>
      </c>
      <c r="BJ169" s="17" t="s">
        <v>81</v>
      </c>
      <c r="BK169" s="205">
        <f>ROUND(I169*H169,2)</f>
        <v>0</v>
      </c>
      <c r="BL169" s="17" t="s">
        <v>123</v>
      </c>
      <c r="BM169" s="204" t="s">
        <v>312</v>
      </c>
    </row>
    <row r="170" s="2" customFormat="1">
      <c r="A170" s="38"/>
      <c r="B170" s="39"/>
      <c r="C170" s="40"/>
      <c r="D170" s="206" t="s">
        <v>125</v>
      </c>
      <c r="E170" s="40"/>
      <c r="F170" s="207" t="s">
        <v>313</v>
      </c>
      <c r="G170" s="40"/>
      <c r="H170" s="40"/>
      <c r="I170" s="208"/>
      <c r="J170" s="40"/>
      <c r="K170" s="40"/>
      <c r="L170" s="44"/>
      <c r="M170" s="209"/>
      <c r="N170" s="210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125</v>
      </c>
      <c r="AU170" s="17" t="s">
        <v>81</v>
      </c>
    </row>
    <row r="171" s="2" customFormat="1" ht="33" customHeight="1">
      <c r="A171" s="38"/>
      <c r="B171" s="39"/>
      <c r="C171" s="193" t="s">
        <v>314</v>
      </c>
      <c r="D171" s="193" t="s">
        <v>118</v>
      </c>
      <c r="E171" s="194" t="s">
        <v>315</v>
      </c>
      <c r="F171" s="195" t="s">
        <v>316</v>
      </c>
      <c r="G171" s="196" t="s">
        <v>121</v>
      </c>
      <c r="H171" s="197">
        <v>1891</v>
      </c>
      <c r="I171" s="198"/>
      <c r="J171" s="199">
        <f>ROUND(I171*H171,2)</f>
        <v>0</v>
      </c>
      <c r="K171" s="195" t="s">
        <v>122</v>
      </c>
      <c r="L171" s="44"/>
      <c r="M171" s="200" t="s">
        <v>19</v>
      </c>
      <c r="N171" s="201" t="s">
        <v>47</v>
      </c>
      <c r="O171" s="84"/>
      <c r="P171" s="202">
        <f>O171*H171</f>
        <v>0</v>
      </c>
      <c r="Q171" s="202">
        <v>0.00060320000000000003</v>
      </c>
      <c r="R171" s="202">
        <f>Q171*H171</f>
        <v>1.1406512</v>
      </c>
      <c r="S171" s="202">
        <v>0</v>
      </c>
      <c r="T171" s="203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04" t="s">
        <v>123</v>
      </c>
      <c r="AT171" s="204" t="s">
        <v>118</v>
      </c>
      <c r="AU171" s="204" t="s">
        <v>81</v>
      </c>
      <c r="AY171" s="17" t="s">
        <v>117</v>
      </c>
      <c r="BE171" s="205">
        <f>IF(N171="základní",J171,0)</f>
        <v>0</v>
      </c>
      <c r="BF171" s="205">
        <f>IF(N171="snížená",J171,0)</f>
        <v>0</v>
      </c>
      <c r="BG171" s="205">
        <f>IF(N171="zákl. přenesená",J171,0)</f>
        <v>0</v>
      </c>
      <c r="BH171" s="205">
        <f>IF(N171="sníž. přenesená",J171,0)</f>
        <v>0</v>
      </c>
      <c r="BI171" s="205">
        <f>IF(N171="nulová",J171,0)</f>
        <v>0</v>
      </c>
      <c r="BJ171" s="17" t="s">
        <v>81</v>
      </c>
      <c r="BK171" s="205">
        <f>ROUND(I171*H171,2)</f>
        <v>0</v>
      </c>
      <c r="BL171" s="17" t="s">
        <v>123</v>
      </c>
      <c r="BM171" s="204" t="s">
        <v>317</v>
      </c>
    </row>
    <row r="172" s="2" customFormat="1">
      <c r="A172" s="38"/>
      <c r="B172" s="39"/>
      <c r="C172" s="40"/>
      <c r="D172" s="206" t="s">
        <v>125</v>
      </c>
      <c r="E172" s="40"/>
      <c r="F172" s="207" t="s">
        <v>318</v>
      </c>
      <c r="G172" s="40"/>
      <c r="H172" s="40"/>
      <c r="I172" s="208"/>
      <c r="J172" s="40"/>
      <c r="K172" s="40"/>
      <c r="L172" s="44"/>
      <c r="M172" s="209"/>
      <c r="N172" s="210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125</v>
      </c>
      <c r="AU172" s="17" t="s">
        <v>81</v>
      </c>
    </row>
    <row r="173" s="2" customFormat="1" ht="16.5" customHeight="1">
      <c r="A173" s="38"/>
      <c r="B173" s="39"/>
      <c r="C173" s="193" t="s">
        <v>319</v>
      </c>
      <c r="D173" s="193" t="s">
        <v>118</v>
      </c>
      <c r="E173" s="194" t="s">
        <v>320</v>
      </c>
      <c r="F173" s="195" t="s">
        <v>321</v>
      </c>
      <c r="G173" s="196" t="s">
        <v>322</v>
      </c>
      <c r="H173" s="197">
        <v>18</v>
      </c>
      <c r="I173" s="198"/>
      <c r="J173" s="199">
        <f>ROUND(I173*H173,2)</f>
        <v>0</v>
      </c>
      <c r="K173" s="195" t="s">
        <v>122</v>
      </c>
      <c r="L173" s="44"/>
      <c r="M173" s="200" t="s">
        <v>19</v>
      </c>
      <c r="N173" s="201" t="s">
        <v>47</v>
      </c>
      <c r="O173" s="84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04" t="s">
        <v>123</v>
      </c>
      <c r="AT173" s="204" t="s">
        <v>118</v>
      </c>
      <c r="AU173" s="204" t="s">
        <v>81</v>
      </c>
      <c r="AY173" s="17" t="s">
        <v>117</v>
      </c>
      <c r="BE173" s="205">
        <f>IF(N173="základní",J173,0)</f>
        <v>0</v>
      </c>
      <c r="BF173" s="205">
        <f>IF(N173="snížená",J173,0)</f>
        <v>0</v>
      </c>
      <c r="BG173" s="205">
        <f>IF(N173="zákl. přenesená",J173,0)</f>
        <v>0</v>
      </c>
      <c r="BH173" s="205">
        <f>IF(N173="sníž. přenesená",J173,0)</f>
        <v>0</v>
      </c>
      <c r="BI173" s="205">
        <f>IF(N173="nulová",J173,0)</f>
        <v>0</v>
      </c>
      <c r="BJ173" s="17" t="s">
        <v>81</v>
      </c>
      <c r="BK173" s="205">
        <f>ROUND(I173*H173,2)</f>
        <v>0</v>
      </c>
      <c r="BL173" s="17" t="s">
        <v>123</v>
      </c>
      <c r="BM173" s="204" t="s">
        <v>323</v>
      </c>
    </row>
    <row r="174" s="2" customFormat="1">
      <c r="A174" s="38"/>
      <c r="B174" s="39"/>
      <c r="C174" s="40"/>
      <c r="D174" s="206" t="s">
        <v>125</v>
      </c>
      <c r="E174" s="40"/>
      <c r="F174" s="207" t="s">
        <v>324</v>
      </c>
      <c r="G174" s="40"/>
      <c r="H174" s="40"/>
      <c r="I174" s="208"/>
      <c r="J174" s="40"/>
      <c r="K174" s="40"/>
      <c r="L174" s="44"/>
      <c r="M174" s="209"/>
      <c r="N174" s="210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125</v>
      </c>
      <c r="AU174" s="17" t="s">
        <v>81</v>
      </c>
    </row>
    <row r="175" s="11" customFormat="1" ht="25.92" customHeight="1">
      <c r="A175" s="11"/>
      <c r="B175" s="179"/>
      <c r="C175" s="180"/>
      <c r="D175" s="181" t="s">
        <v>75</v>
      </c>
      <c r="E175" s="182" t="s">
        <v>325</v>
      </c>
      <c r="F175" s="182" t="s">
        <v>326</v>
      </c>
      <c r="G175" s="180"/>
      <c r="H175" s="180"/>
      <c r="I175" s="183"/>
      <c r="J175" s="184">
        <f>BK175</f>
        <v>0</v>
      </c>
      <c r="K175" s="180"/>
      <c r="L175" s="185"/>
      <c r="M175" s="186"/>
      <c r="N175" s="187"/>
      <c r="O175" s="187"/>
      <c r="P175" s="188">
        <f>SUM(P176:P208)</f>
        <v>0</v>
      </c>
      <c r="Q175" s="187"/>
      <c r="R175" s="188">
        <f>SUM(R176:R208)</f>
        <v>79.573776999999993</v>
      </c>
      <c r="S175" s="187"/>
      <c r="T175" s="189">
        <f>SUM(T176:T208)</f>
        <v>0</v>
      </c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R175" s="190" t="s">
        <v>81</v>
      </c>
      <c r="AT175" s="191" t="s">
        <v>75</v>
      </c>
      <c r="AU175" s="191" t="s">
        <v>76</v>
      </c>
      <c r="AY175" s="190" t="s">
        <v>117</v>
      </c>
      <c r="BK175" s="192">
        <f>SUM(BK176:BK208)</f>
        <v>0</v>
      </c>
    </row>
    <row r="176" s="2" customFormat="1" ht="24.15" customHeight="1">
      <c r="A176" s="38"/>
      <c r="B176" s="39"/>
      <c r="C176" s="193" t="s">
        <v>327</v>
      </c>
      <c r="D176" s="193" t="s">
        <v>118</v>
      </c>
      <c r="E176" s="194" t="s">
        <v>328</v>
      </c>
      <c r="F176" s="195" t="s">
        <v>329</v>
      </c>
      <c r="G176" s="196" t="s">
        <v>330</v>
      </c>
      <c r="H176" s="197">
        <v>44</v>
      </c>
      <c r="I176" s="198"/>
      <c r="J176" s="199">
        <f>ROUND(I176*H176,2)</f>
        <v>0</v>
      </c>
      <c r="K176" s="195" t="s">
        <v>122</v>
      </c>
      <c r="L176" s="44"/>
      <c r="M176" s="200" t="s">
        <v>19</v>
      </c>
      <c r="N176" s="201" t="s">
        <v>47</v>
      </c>
      <c r="O176" s="84"/>
      <c r="P176" s="202">
        <f>O176*H176</f>
        <v>0</v>
      </c>
      <c r="Q176" s="202">
        <v>3.7500000000000001E-06</v>
      </c>
      <c r="R176" s="202">
        <f>Q176*H176</f>
        <v>0.000165</v>
      </c>
      <c r="S176" s="202">
        <v>0</v>
      </c>
      <c r="T176" s="203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4" t="s">
        <v>123</v>
      </c>
      <c r="AT176" s="204" t="s">
        <v>118</v>
      </c>
      <c r="AU176" s="204" t="s">
        <v>81</v>
      </c>
      <c r="AY176" s="17" t="s">
        <v>117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7" t="s">
        <v>81</v>
      </c>
      <c r="BK176" s="205">
        <f>ROUND(I176*H176,2)</f>
        <v>0</v>
      </c>
      <c r="BL176" s="17" t="s">
        <v>123</v>
      </c>
      <c r="BM176" s="204" t="s">
        <v>331</v>
      </c>
    </row>
    <row r="177" s="2" customFormat="1">
      <c r="A177" s="38"/>
      <c r="B177" s="39"/>
      <c r="C177" s="40"/>
      <c r="D177" s="206" t="s">
        <v>125</v>
      </c>
      <c r="E177" s="40"/>
      <c r="F177" s="207" t="s">
        <v>332</v>
      </c>
      <c r="G177" s="40"/>
      <c r="H177" s="40"/>
      <c r="I177" s="208"/>
      <c r="J177" s="40"/>
      <c r="K177" s="40"/>
      <c r="L177" s="44"/>
      <c r="M177" s="209"/>
      <c r="N177" s="210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125</v>
      </c>
      <c r="AU177" s="17" t="s">
        <v>81</v>
      </c>
    </row>
    <row r="178" s="2" customFormat="1" ht="16.5" customHeight="1">
      <c r="A178" s="38"/>
      <c r="B178" s="39"/>
      <c r="C178" s="224" t="s">
        <v>333</v>
      </c>
      <c r="D178" s="224" t="s">
        <v>282</v>
      </c>
      <c r="E178" s="225" t="s">
        <v>334</v>
      </c>
      <c r="F178" s="226" t="s">
        <v>335</v>
      </c>
      <c r="G178" s="227" t="s">
        <v>330</v>
      </c>
      <c r="H178" s="228">
        <v>22</v>
      </c>
      <c r="I178" s="229"/>
      <c r="J178" s="230">
        <f>ROUND(I178*H178,2)</f>
        <v>0</v>
      </c>
      <c r="K178" s="226" t="s">
        <v>122</v>
      </c>
      <c r="L178" s="231"/>
      <c r="M178" s="232" t="s">
        <v>19</v>
      </c>
      <c r="N178" s="233" t="s">
        <v>47</v>
      </c>
      <c r="O178" s="84"/>
      <c r="P178" s="202">
        <f>O178*H178</f>
        <v>0</v>
      </c>
      <c r="Q178" s="202">
        <v>0.00072000000000000005</v>
      </c>
      <c r="R178" s="202">
        <f>Q178*H178</f>
        <v>0.01584</v>
      </c>
      <c r="S178" s="202">
        <v>0</v>
      </c>
      <c r="T178" s="203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04" t="s">
        <v>159</v>
      </c>
      <c r="AT178" s="204" t="s">
        <v>282</v>
      </c>
      <c r="AU178" s="204" t="s">
        <v>81</v>
      </c>
      <c r="AY178" s="17" t="s">
        <v>117</v>
      </c>
      <c r="BE178" s="205">
        <f>IF(N178="základní",J178,0)</f>
        <v>0</v>
      </c>
      <c r="BF178" s="205">
        <f>IF(N178="snížená",J178,0)</f>
        <v>0</v>
      </c>
      <c r="BG178" s="205">
        <f>IF(N178="zákl. přenesená",J178,0)</f>
        <v>0</v>
      </c>
      <c r="BH178" s="205">
        <f>IF(N178="sníž. přenesená",J178,0)</f>
        <v>0</v>
      </c>
      <c r="BI178" s="205">
        <f>IF(N178="nulová",J178,0)</f>
        <v>0</v>
      </c>
      <c r="BJ178" s="17" t="s">
        <v>81</v>
      </c>
      <c r="BK178" s="205">
        <f>ROUND(I178*H178,2)</f>
        <v>0</v>
      </c>
      <c r="BL178" s="17" t="s">
        <v>123</v>
      </c>
      <c r="BM178" s="204" t="s">
        <v>336</v>
      </c>
    </row>
    <row r="179" s="2" customFormat="1" ht="16.5" customHeight="1">
      <c r="A179" s="38"/>
      <c r="B179" s="39"/>
      <c r="C179" s="224" t="s">
        <v>337</v>
      </c>
      <c r="D179" s="224" t="s">
        <v>282</v>
      </c>
      <c r="E179" s="225" t="s">
        <v>338</v>
      </c>
      <c r="F179" s="226" t="s">
        <v>339</v>
      </c>
      <c r="G179" s="227" t="s">
        <v>330</v>
      </c>
      <c r="H179" s="228">
        <v>22</v>
      </c>
      <c r="I179" s="229"/>
      <c r="J179" s="230">
        <f>ROUND(I179*H179,2)</f>
        <v>0</v>
      </c>
      <c r="K179" s="226" t="s">
        <v>122</v>
      </c>
      <c r="L179" s="231"/>
      <c r="M179" s="232" t="s">
        <v>19</v>
      </c>
      <c r="N179" s="233" t="s">
        <v>47</v>
      </c>
      <c r="O179" s="84"/>
      <c r="P179" s="202">
        <f>O179*H179</f>
        <v>0</v>
      </c>
      <c r="Q179" s="202">
        <v>0.00088000000000000003</v>
      </c>
      <c r="R179" s="202">
        <f>Q179*H179</f>
        <v>0.019360000000000002</v>
      </c>
      <c r="S179" s="202">
        <v>0</v>
      </c>
      <c r="T179" s="203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04" t="s">
        <v>159</v>
      </c>
      <c r="AT179" s="204" t="s">
        <v>282</v>
      </c>
      <c r="AU179" s="204" t="s">
        <v>81</v>
      </c>
      <c r="AY179" s="17" t="s">
        <v>117</v>
      </c>
      <c r="BE179" s="205">
        <f>IF(N179="základní",J179,0)</f>
        <v>0</v>
      </c>
      <c r="BF179" s="205">
        <f>IF(N179="snížená",J179,0)</f>
        <v>0</v>
      </c>
      <c r="BG179" s="205">
        <f>IF(N179="zákl. přenesená",J179,0)</f>
        <v>0</v>
      </c>
      <c r="BH179" s="205">
        <f>IF(N179="sníž. přenesená",J179,0)</f>
        <v>0</v>
      </c>
      <c r="BI179" s="205">
        <f>IF(N179="nulová",J179,0)</f>
        <v>0</v>
      </c>
      <c r="BJ179" s="17" t="s">
        <v>81</v>
      </c>
      <c r="BK179" s="205">
        <f>ROUND(I179*H179,2)</f>
        <v>0</v>
      </c>
      <c r="BL179" s="17" t="s">
        <v>123</v>
      </c>
      <c r="BM179" s="204" t="s">
        <v>340</v>
      </c>
    </row>
    <row r="180" s="2" customFormat="1" ht="16.5" customHeight="1">
      <c r="A180" s="38"/>
      <c r="B180" s="39"/>
      <c r="C180" s="193" t="s">
        <v>341</v>
      </c>
      <c r="D180" s="193" t="s">
        <v>118</v>
      </c>
      <c r="E180" s="194" t="s">
        <v>342</v>
      </c>
      <c r="F180" s="195" t="s">
        <v>343</v>
      </c>
      <c r="G180" s="196" t="s">
        <v>330</v>
      </c>
      <c r="H180" s="197">
        <v>22</v>
      </c>
      <c r="I180" s="198"/>
      <c r="J180" s="199">
        <f>ROUND(I180*H180,2)</f>
        <v>0</v>
      </c>
      <c r="K180" s="195" t="s">
        <v>122</v>
      </c>
      <c r="L180" s="44"/>
      <c r="M180" s="200" t="s">
        <v>19</v>
      </c>
      <c r="N180" s="201" t="s">
        <v>47</v>
      </c>
      <c r="O180" s="84"/>
      <c r="P180" s="202">
        <f>O180*H180</f>
        <v>0</v>
      </c>
      <c r="Q180" s="202">
        <v>0.217338</v>
      </c>
      <c r="R180" s="202">
        <f>Q180*H180</f>
        <v>4.7814360000000002</v>
      </c>
      <c r="S180" s="202">
        <v>0</v>
      </c>
      <c r="T180" s="203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4" t="s">
        <v>123</v>
      </c>
      <c r="AT180" s="204" t="s">
        <v>118</v>
      </c>
      <c r="AU180" s="204" t="s">
        <v>81</v>
      </c>
      <c r="AY180" s="17" t="s">
        <v>117</v>
      </c>
      <c r="BE180" s="205">
        <f>IF(N180="základní",J180,0)</f>
        <v>0</v>
      </c>
      <c r="BF180" s="205">
        <f>IF(N180="snížená",J180,0)</f>
        <v>0</v>
      </c>
      <c r="BG180" s="205">
        <f>IF(N180="zákl. přenesená",J180,0)</f>
        <v>0</v>
      </c>
      <c r="BH180" s="205">
        <f>IF(N180="sníž. přenesená",J180,0)</f>
        <v>0</v>
      </c>
      <c r="BI180" s="205">
        <f>IF(N180="nulová",J180,0)</f>
        <v>0</v>
      </c>
      <c r="BJ180" s="17" t="s">
        <v>81</v>
      </c>
      <c r="BK180" s="205">
        <f>ROUND(I180*H180,2)</f>
        <v>0</v>
      </c>
      <c r="BL180" s="17" t="s">
        <v>123</v>
      </c>
      <c r="BM180" s="204" t="s">
        <v>344</v>
      </c>
    </row>
    <row r="181" s="2" customFormat="1">
      <c r="A181" s="38"/>
      <c r="B181" s="39"/>
      <c r="C181" s="40"/>
      <c r="D181" s="206" t="s">
        <v>125</v>
      </c>
      <c r="E181" s="40"/>
      <c r="F181" s="207" t="s">
        <v>345</v>
      </c>
      <c r="G181" s="40"/>
      <c r="H181" s="40"/>
      <c r="I181" s="208"/>
      <c r="J181" s="40"/>
      <c r="K181" s="40"/>
      <c r="L181" s="44"/>
      <c r="M181" s="209"/>
      <c r="N181" s="210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125</v>
      </c>
      <c r="AU181" s="17" t="s">
        <v>81</v>
      </c>
    </row>
    <row r="182" s="2" customFormat="1" ht="16.5" customHeight="1">
      <c r="A182" s="38"/>
      <c r="B182" s="39"/>
      <c r="C182" s="224" t="s">
        <v>346</v>
      </c>
      <c r="D182" s="224" t="s">
        <v>282</v>
      </c>
      <c r="E182" s="225" t="s">
        <v>347</v>
      </c>
      <c r="F182" s="226" t="s">
        <v>348</v>
      </c>
      <c r="G182" s="227" t="s">
        <v>330</v>
      </c>
      <c r="H182" s="228">
        <v>22</v>
      </c>
      <c r="I182" s="229"/>
      <c r="J182" s="230">
        <f>ROUND(I182*H182,2)</f>
        <v>0</v>
      </c>
      <c r="K182" s="226" t="s">
        <v>19</v>
      </c>
      <c r="L182" s="231"/>
      <c r="M182" s="232" t="s">
        <v>19</v>
      </c>
      <c r="N182" s="233" t="s">
        <v>47</v>
      </c>
      <c r="O182" s="84"/>
      <c r="P182" s="202">
        <f>O182*H182</f>
        <v>0</v>
      </c>
      <c r="Q182" s="202">
        <v>0.01</v>
      </c>
      <c r="R182" s="202">
        <f>Q182*H182</f>
        <v>0.22</v>
      </c>
      <c r="S182" s="202">
        <v>0</v>
      </c>
      <c r="T182" s="203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04" t="s">
        <v>159</v>
      </c>
      <c r="AT182" s="204" t="s">
        <v>282</v>
      </c>
      <c r="AU182" s="204" t="s">
        <v>81</v>
      </c>
      <c r="AY182" s="17" t="s">
        <v>117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7" t="s">
        <v>81</v>
      </c>
      <c r="BK182" s="205">
        <f>ROUND(I182*H182,2)</f>
        <v>0</v>
      </c>
      <c r="BL182" s="17" t="s">
        <v>123</v>
      </c>
      <c r="BM182" s="204" t="s">
        <v>349</v>
      </c>
    </row>
    <row r="183" s="2" customFormat="1" ht="16.5" customHeight="1">
      <c r="A183" s="38"/>
      <c r="B183" s="39"/>
      <c r="C183" s="224" t="s">
        <v>350</v>
      </c>
      <c r="D183" s="224" t="s">
        <v>282</v>
      </c>
      <c r="E183" s="225" t="s">
        <v>351</v>
      </c>
      <c r="F183" s="226" t="s">
        <v>352</v>
      </c>
      <c r="G183" s="227" t="s">
        <v>330</v>
      </c>
      <c r="H183" s="228">
        <v>22</v>
      </c>
      <c r="I183" s="229"/>
      <c r="J183" s="230">
        <f>ROUND(I183*H183,2)</f>
        <v>0</v>
      </c>
      <c r="K183" s="226" t="s">
        <v>19</v>
      </c>
      <c r="L183" s="231"/>
      <c r="M183" s="232" t="s">
        <v>19</v>
      </c>
      <c r="N183" s="233" t="s">
        <v>47</v>
      </c>
      <c r="O183" s="84"/>
      <c r="P183" s="202">
        <f>O183*H183</f>
        <v>0</v>
      </c>
      <c r="Q183" s="202">
        <v>0.035000000000000003</v>
      </c>
      <c r="R183" s="202">
        <f>Q183*H183</f>
        <v>0.77000000000000002</v>
      </c>
      <c r="S183" s="202">
        <v>0</v>
      </c>
      <c r="T183" s="203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04" t="s">
        <v>159</v>
      </c>
      <c r="AT183" s="204" t="s">
        <v>282</v>
      </c>
      <c r="AU183" s="204" t="s">
        <v>81</v>
      </c>
      <c r="AY183" s="17" t="s">
        <v>117</v>
      </c>
      <c r="BE183" s="205">
        <f>IF(N183="základní",J183,0)</f>
        <v>0</v>
      </c>
      <c r="BF183" s="205">
        <f>IF(N183="snížená",J183,0)</f>
        <v>0</v>
      </c>
      <c r="BG183" s="205">
        <f>IF(N183="zákl. přenesená",J183,0)</f>
        <v>0</v>
      </c>
      <c r="BH183" s="205">
        <f>IF(N183="sníž. přenesená",J183,0)</f>
        <v>0</v>
      </c>
      <c r="BI183" s="205">
        <f>IF(N183="nulová",J183,0)</f>
        <v>0</v>
      </c>
      <c r="BJ183" s="17" t="s">
        <v>81</v>
      </c>
      <c r="BK183" s="205">
        <f>ROUND(I183*H183,2)</f>
        <v>0</v>
      </c>
      <c r="BL183" s="17" t="s">
        <v>123</v>
      </c>
      <c r="BM183" s="204" t="s">
        <v>353</v>
      </c>
    </row>
    <row r="184" s="2" customFormat="1" ht="16.5" customHeight="1">
      <c r="A184" s="38"/>
      <c r="B184" s="39"/>
      <c r="C184" s="193" t="s">
        <v>354</v>
      </c>
      <c r="D184" s="193" t="s">
        <v>118</v>
      </c>
      <c r="E184" s="194" t="s">
        <v>355</v>
      </c>
      <c r="F184" s="195" t="s">
        <v>356</v>
      </c>
      <c r="G184" s="196" t="s">
        <v>330</v>
      </c>
      <c r="H184" s="197">
        <v>22</v>
      </c>
      <c r="I184" s="198"/>
      <c r="J184" s="199">
        <f>ROUND(I184*H184,2)</f>
        <v>0</v>
      </c>
      <c r="K184" s="195" t="s">
        <v>122</v>
      </c>
      <c r="L184" s="44"/>
      <c r="M184" s="200" t="s">
        <v>19</v>
      </c>
      <c r="N184" s="201" t="s">
        <v>47</v>
      </c>
      <c r="O184" s="84"/>
      <c r="P184" s="202">
        <f>O184*H184</f>
        <v>0</v>
      </c>
      <c r="Q184" s="202">
        <v>0.223938</v>
      </c>
      <c r="R184" s="202">
        <f>Q184*H184</f>
        <v>4.9266360000000002</v>
      </c>
      <c r="S184" s="202">
        <v>0</v>
      </c>
      <c r="T184" s="203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4" t="s">
        <v>123</v>
      </c>
      <c r="AT184" s="204" t="s">
        <v>118</v>
      </c>
      <c r="AU184" s="204" t="s">
        <v>81</v>
      </c>
      <c r="AY184" s="17" t="s">
        <v>117</v>
      </c>
      <c r="BE184" s="205">
        <f>IF(N184="základní",J184,0)</f>
        <v>0</v>
      </c>
      <c r="BF184" s="205">
        <f>IF(N184="snížená",J184,0)</f>
        <v>0</v>
      </c>
      <c r="BG184" s="205">
        <f>IF(N184="zákl. přenesená",J184,0)</f>
        <v>0</v>
      </c>
      <c r="BH184" s="205">
        <f>IF(N184="sníž. přenesená",J184,0)</f>
        <v>0</v>
      </c>
      <c r="BI184" s="205">
        <f>IF(N184="nulová",J184,0)</f>
        <v>0</v>
      </c>
      <c r="BJ184" s="17" t="s">
        <v>81</v>
      </c>
      <c r="BK184" s="205">
        <f>ROUND(I184*H184,2)</f>
        <v>0</v>
      </c>
      <c r="BL184" s="17" t="s">
        <v>123</v>
      </c>
      <c r="BM184" s="204" t="s">
        <v>357</v>
      </c>
    </row>
    <row r="185" s="2" customFormat="1">
      <c r="A185" s="38"/>
      <c r="B185" s="39"/>
      <c r="C185" s="40"/>
      <c r="D185" s="206" t="s">
        <v>125</v>
      </c>
      <c r="E185" s="40"/>
      <c r="F185" s="207" t="s">
        <v>358</v>
      </c>
      <c r="G185" s="40"/>
      <c r="H185" s="40"/>
      <c r="I185" s="208"/>
      <c r="J185" s="40"/>
      <c r="K185" s="40"/>
      <c r="L185" s="44"/>
      <c r="M185" s="209"/>
      <c r="N185" s="210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125</v>
      </c>
      <c r="AU185" s="17" t="s">
        <v>81</v>
      </c>
    </row>
    <row r="186" s="2" customFormat="1" ht="16.5" customHeight="1">
      <c r="A186" s="38"/>
      <c r="B186" s="39"/>
      <c r="C186" s="224" t="s">
        <v>359</v>
      </c>
      <c r="D186" s="224" t="s">
        <v>282</v>
      </c>
      <c r="E186" s="225" t="s">
        <v>360</v>
      </c>
      <c r="F186" s="226" t="s">
        <v>361</v>
      </c>
      <c r="G186" s="227" t="s">
        <v>330</v>
      </c>
      <c r="H186" s="228">
        <v>22</v>
      </c>
      <c r="I186" s="229"/>
      <c r="J186" s="230">
        <f>ROUND(I186*H186,2)</f>
        <v>0</v>
      </c>
      <c r="K186" s="226" t="s">
        <v>122</v>
      </c>
      <c r="L186" s="231"/>
      <c r="M186" s="232" t="s">
        <v>19</v>
      </c>
      <c r="N186" s="233" t="s">
        <v>47</v>
      </c>
      <c r="O186" s="84"/>
      <c r="P186" s="202">
        <f>O186*H186</f>
        <v>0</v>
      </c>
      <c r="Q186" s="202">
        <v>0.027</v>
      </c>
      <c r="R186" s="202">
        <f>Q186*H186</f>
        <v>0.59399999999999997</v>
      </c>
      <c r="S186" s="202">
        <v>0</v>
      </c>
      <c r="T186" s="203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4" t="s">
        <v>159</v>
      </c>
      <c r="AT186" s="204" t="s">
        <v>282</v>
      </c>
      <c r="AU186" s="204" t="s">
        <v>81</v>
      </c>
      <c r="AY186" s="17" t="s">
        <v>117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7" t="s">
        <v>81</v>
      </c>
      <c r="BK186" s="205">
        <f>ROUND(I186*H186,2)</f>
        <v>0</v>
      </c>
      <c r="BL186" s="17" t="s">
        <v>123</v>
      </c>
      <c r="BM186" s="204" t="s">
        <v>362</v>
      </c>
    </row>
    <row r="187" s="2" customFormat="1" ht="16.5" customHeight="1">
      <c r="A187" s="38"/>
      <c r="B187" s="39"/>
      <c r="C187" s="193" t="s">
        <v>363</v>
      </c>
      <c r="D187" s="193" t="s">
        <v>118</v>
      </c>
      <c r="E187" s="194" t="s">
        <v>364</v>
      </c>
      <c r="F187" s="195" t="s">
        <v>365</v>
      </c>
      <c r="G187" s="196" t="s">
        <v>330</v>
      </c>
      <c r="H187" s="197">
        <v>22</v>
      </c>
      <c r="I187" s="198"/>
      <c r="J187" s="199">
        <f>ROUND(I187*H187,2)</f>
        <v>0</v>
      </c>
      <c r="K187" s="195" t="s">
        <v>122</v>
      </c>
      <c r="L187" s="44"/>
      <c r="M187" s="200" t="s">
        <v>19</v>
      </c>
      <c r="N187" s="201" t="s">
        <v>47</v>
      </c>
      <c r="O187" s="84"/>
      <c r="P187" s="202">
        <f>O187*H187</f>
        <v>0</v>
      </c>
      <c r="Q187" s="202">
        <v>0.030758000000000001</v>
      </c>
      <c r="R187" s="202">
        <f>Q187*H187</f>
        <v>0.67667600000000006</v>
      </c>
      <c r="S187" s="202">
        <v>0</v>
      </c>
      <c r="T187" s="203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4" t="s">
        <v>123</v>
      </c>
      <c r="AT187" s="204" t="s">
        <v>118</v>
      </c>
      <c r="AU187" s="204" t="s">
        <v>81</v>
      </c>
      <c r="AY187" s="17" t="s">
        <v>117</v>
      </c>
      <c r="BE187" s="205">
        <f>IF(N187="základní",J187,0)</f>
        <v>0</v>
      </c>
      <c r="BF187" s="205">
        <f>IF(N187="snížená",J187,0)</f>
        <v>0</v>
      </c>
      <c r="BG187" s="205">
        <f>IF(N187="zákl. přenesená",J187,0)</f>
        <v>0</v>
      </c>
      <c r="BH187" s="205">
        <f>IF(N187="sníž. přenesená",J187,0)</f>
        <v>0</v>
      </c>
      <c r="BI187" s="205">
        <f>IF(N187="nulová",J187,0)</f>
        <v>0</v>
      </c>
      <c r="BJ187" s="17" t="s">
        <v>81</v>
      </c>
      <c r="BK187" s="205">
        <f>ROUND(I187*H187,2)</f>
        <v>0</v>
      </c>
      <c r="BL187" s="17" t="s">
        <v>123</v>
      </c>
      <c r="BM187" s="204" t="s">
        <v>366</v>
      </c>
    </row>
    <row r="188" s="2" customFormat="1">
      <c r="A188" s="38"/>
      <c r="B188" s="39"/>
      <c r="C188" s="40"/>
      <c r="D188" s="206" t="s">
        <v>125</v>
      </c>
      <c r="E188" s="40"/>
      <c r="F188" s="207" t="s">
        <v>367</v>
      </c>
      <c r="G188" s="40"/>
      <c r="H188" s="40"/>
      <c r="I188" s="208"/>
      <c r="J188" s="40"/>
      <c r="K188" s="40"/>
      <c r="L188" s="44"/>
      <c r="M188" s="209"/>
      <c r="N188" s="210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125</v>
      </c>
      <c r="AU188" s="17" t="s">
        <v>81</v>
      </c>
    </row>
    <row r="189" s="2" customFormat="1" ht="16.5" customHeight="1">
      <c r="A189" s="38"/>
      <c r="B189" s="39"/>
      <c r="C189" s="224" t="s">
        <v>368</v>
      </c>
      <c r="D189" s="224" t="s">
        <v>282</v>
      </c>
      <c r="E189" s="225" t="s">
        <v>369</v>
      </c>
      <c r="F189" s="226" t="s">
        <v>370</v>
      </c>
      <c r="G189" s="227" t="s">
        <v>330</v>
      </c>
      <c r="H189" s="228">
        <v>22</v>
      </c>
      <c r="I189" s="229"/>
      <c r="J189" s="230">
        <f>ROUND(I189*H189,2)</f>
        <v>0</v>
      </c>
      <c r="K189" s="226" t="s">
        <v>122</v>
      </c>
      <c r="L189" s="231"/>
      <c r="M189" s="232" t="s">
        <v>19</v>
      </c>
      <c r="N189" s="233" t="s">
        <v>47</v>
      </c>
      <c r="O189" s="84"/>
      <c r="P189" s="202">
        <f>O189*H189</f>
        <v>0</v>
      </c>
      <c r="Q189" s="202">
        <v>0.070000000000000007</v>
      </c>
      <c r="R189" s="202">
        <f>Q189*H189</f>
        <v>1.54</v>
      </c>
      <c r="S189" s="202">
        <v>0</v>
      </c>
      <c r="T189" s="203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4" t="s">
        <v>159</v>
      </c>
      <c r="AT189" s="204" t="s">
        <v>282</v>
      </c>
      <c r="AU189" s="204" t="s">
        <v>81</v>
      </c>
      <c r="AY189" s="17" t="s">
        <v>117</v>
      </c>
      <c r="BE189" s="205">
        <f>IF(N189="základní",J189,0)</f>
        <v>0</v>
      </c>
      <c r="BF189" s="205">
        <f>IF(N189="snížená",J189,0)</f>
        <v>0</v>
      </c>
      <c r="BG189" s="205">
        <f>IF(N189="zákl. přenesená",J189,0)</f>
        <v>0</v>
      </c>
      <c r="BH189" s="205">
        <f>IF(N189="sníž. přenesená",J189,0)</f>
        <v>0</v>
      </c>
      <c r="BI189" s="205">
        <f>IF(N189="nulová",J189,0)</f>
        <v>0</v>
      </c>
      <c r="BJ189" s="17" t="s">
        <v>81</v>
      </c>
      <c r="BK189" s="205">
        <f>ROUND(I189*H189,2)</f>
        <v>0</v>
      </c>
      <c r="BL189" s="17" t="s">
        <v>123</v>
      </c>
      <c r="BM189" s="204" t="s">
        <v>371</v>
      </c>
    </row>
    <row r="190" s="2" customFormat="1" ht="16.5" customHeight="1">
      <c r="A190" s="38"/>
      <c r="B190" s="39"/>
      <c r="C190" s="193" t="s">
        <v>372</v>
      </c>
      <c r="D190" s="193" t="s">
        <v>118</v>
      </c>
      <c r="E190" s="194" t="s">
        <v>373</v>
      </c>
      <c r="F190" s="195" t="s">
        <v>374</v>
      </c>
      <c r="G190" s="196" t="s">
        <v>330</v>
      </c>
      <c r="H190" s="197">
        <v>22</v>
      </c>
      <c r="I190" s="198"/>
      <c r="J190" s="199">
        <f>ROUND(I190*H190,2)</f>
        <v>0</v>
      </c>
      <c r="K190" s="195" t="s">
        <v>122</v>
      </c>
      <c r="L190" s="44"/>
      <c r="M190" s="200" t="s">
        <v>19</v>
      </c>
      <c r="N190" s="201" t="s">
        <v>47</v>
      </c>
      <c r="O190" s="84"/>
      <c r="P190" s="202">
        <f>O190*H190</f>
        <v>0</v>
      </c>
      <c r="Q190" s="202">
        <v>0.030758000000000001</v>
      </c>
      <c r="R190" s="202">
        <f>Q190*H190</f>
        <v>0.67667600000000006</v>
      </c>
      <c r="S190" s="202">
        <v>0</v>
      </c>
      <c r="T190" s="203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4" t="s">
        <v>123</v>
      </c>
      <c r="AT190" s="204" t="s">
        <v>118</v>
      </c>
      <c r="AU190" s="204" t="s">
        <v>81</v>
      </c>
      <c r="AY190" s="17" t="s">
        <v>117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7" t="s">
        <v>81</v>
      </c>
      <c r="BK190" s="205">
        <f>ROUND(I190*H190,2)</f>
        <v>0</v>
      </c>
      <c r="BL190" s="17" t="s">
        <v>123</v>
      </c>
      <c r="BM190" s="204" t="s">
        <v>375</v>
      </c>
    </row>
    <row r="191" s="2" customFormat="1">
      <c r="A191" s="38"/>
      <c r="B191" s="39"/>
      <c r="C191" s="40"/>
      <c r="D191" s="206" t="s">
        <v>125</v>
      </c>
      <c r="E191" s="40"/>
      <c r="F191" s="207" t="s">
        <v>376</v>
      </c>
      <c r="G191" s="40"/>
      <c r="H191" s="40"/>
      <c r="I191" s="208"/>
      <c r="J191" s="40"/>
      <c r="K191" s="40"/>
      <c r="L191" s="44"/>
      <c r="M191" s="209"/>
      <c r="N191" s="210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125</v>
      </c>
      <c r="AU191" s="17" t="s">
        <v>81</v>
      </c>
    </row>
    <row r="192" s="2" customFormat="1" ht="16.5" customHeight="1">
      <c r="A192" s="38"/>
      <c r="B192" s="39"/>
      <c r="C192" s="224" t="s">
        <v>377</v>
      </c>
      <c r="D192" s="224" t="s">
        <v>282</v>
      </c>
      <c r="E192" s="225" t="s">
        <v>378</v>
      </c>
      <c r="F192" s="226" t="s">
        <v>379</v>
      </c>
      <c r="G192" s="227" t="s">
        <v>330</v>
      </c>
      <c r="H192" s="228">
        <v>22</v>
      </c>
      <c r="I192" s="229"/>
      <c r="J192" s="230">
        <f>ROUND(I192*H192,2)</f>
        <v>0</v>
      </c>
      <c r="K192" s="226" t="s">
        <v>122</v>
      </c>
      <c r="L192" s="231"/>
      <c r="M192" s="232" t="s">
        <v>19</v>
      </c>
      <c r="N192" s="233" t="s">
        <v>47</v>
      </c>
      <c r="O192" s="84"/>
      <c r="P192" s="202">
        <f>O192*H192</f>
        <v>0</v>
      </c>
      <c r="Q192" s="202">
        <v>0.155</v>
      </c>
      <c r="R192" s="202">
        <f>Q192*H192</f>
        <v>3.4100000000000001</v>
      </c>
      <c r="S192" s="202">
        <v>0</v>
      </c>
      <c r="T192" s="203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4" t="s">
        <v>159</v>
      </c>
      <c r="AT192" s="204" t="s">
        <v>282</v>
      </c>
      <c r="AU192" s="204" t="s">
        <v>81</v>
      </c>
      <c r="AY192" s="17" t="s">
        <v>117</v>
      </c>
      <c r="BE192" s="205">
        <f>IF(N192="základní",J192,0)</f>
        <v>0</v>
      </c>
      <c r="BF192" s="205">
        <f>IF(N192="snížená",J192,0)</f>
        <v>0</v>
      </c>
      <c r="BG192" s="205">
        <f>IF(N192="zákl. přenesená",J192,0)</f>
        <v>0</v>
      </c>
      <c r="BH192" s="205">
        <f>IF(N192="sníž. přenesená",J192,0)</f>
        <v>0</v>
      </c>
      <c r="BI192" s="205">
        <f>IF(N192="nulová",J192,0)</f>
        <v>0</v>
      </c>
      <c r="BJ192" s="17" t="s">
        <v>81</v>
      </c>
      <c r="BK192" s="205">
        <f>ROUND(I192*H192,2)</f>
        <v>0</v>
      </c>
      <c r="BL192" s="17" t="s">
        <v>123</v>
      </c>
      <c r="BM192" s="204" t="s">
        <v>380</v>
      </c>
    </row>
    <row r="193" s="2" customFormat="1" ht="16.5" customHeight="1">
      <c r="A193" s="38"/>
      <c r="B193" s="39"/>
      <c r="C193" s="193" t="s">
        <v>381</v>
      </c>
      <c r="D193" s="193" t="s">
        <v>118</v>
      </c>
      <c r="E193" s="194" t="s">
        <v>382</v>
      </c>
      <c r="F193" s="195" t="s">
        <v>383</v>
      </c>
      <c r="G193" s="196" t="s">
        <v>330</v>
      </c>
      <c r="H193" s="197">
        <v>22</v>
      </c>
      <c r="I193" s="198"/>
      <c r="J193" s="199">
        <f>ROUND(I193*H193,2)</f>
        <v>0</v>
      </c>
      <c r="K193" s="195" t="s">
        <v>122</v>
      </c>
      <c r="L193" s="44"/>
      <c r="M193" s="200" t="s">
        <v>19</v>
      </c>
      <c r="N193" s="201" t="s">
        <v>47</v>
      </c>
      <c r="O193" s="84"/>
      <c r="P193" s="202">
        <f>O193*H193</f>
        <v>0</v>
      </c>
      <c r="Q193" s="202">
        <v>0.030758000000000001</v>
      </c>
      <c r="R193" s="202">
        <f>Q193*H193</f>
        <v>0.67667600000000006</v>
      </c>
      <c r="S193" s="202">
        <v>0</v>
      </c>
      <c r="T193" s="203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04" t="s">
        <v>123</v>
      </c>
      <c r="AT193" s="204" t="s">
        <v>118</v>
      </c>
      <c r="AU193" s="204" t="s">
        <v>81</v>
      </c>
      <c r="AY193" s="17" t="s">
        <v>117</v>
      </c>
      <c r="BE193" s="205">
        <f>IF(N193="základní",J193,0)</f>
        <v>0</v>
      </c>
      <c r="BF193" s="205">
        <f>IF(N193="snížená",J193,0)</f>
        <v>0</v>
      </c>
      <c r="BG193" s="205">
        <f>IF(N193="zákl. přenesená",J193,0)</f>
        <v>0</v>
      </c>
      <c r="BH193" s="205">
        <f>IF(N193="sníž. přenesená",J193,0)</f>
        <v>0</v>
      </c>
      <c r="BI193" s="205">
        <f>IF(N193="nulová",J193,0)</f>
        <v>0</v>
      </c>
      <c r="BJ193" s="17" t="s">
        <v>81</v>
      </c>
      <c r="BK193" s="205">
        <f>ROUND(I193*H193,2)</f>
        <v>0</v>
      </c>
      <c r="BL193" s="17" t="s">
        <v>123</v>
      </c>
      <c r="BM193" s="204" t="s">
        <v>384</v>
      </c>
    </row>
    <row r="194" s="2" customFormat="1">
      <c r="A194" s="38"/>
      <c r="B194" s="39"/>
      <c r="C194" s="40"/>
      <c r="D194" s="206" t="s">
        <v>125</v>
      </c>
      <c r="E194" s="40"/>
      <c r="F194" s="207" t="s">
        <v>385</v>
      </c>
      <c r="G194" s="40"/>
      <c r="H194" s="40"/>
      <c r="I194" s="208"/>
      <c r="J194" s="40"/>
      <c r="K194" s="40"/>
      <c r="L194" s="44"/>
      <c r="M194" s="209"/>
      <c r="N194" s="210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125</v>
      </c>
      <c r="AU194" s="17" t="s">
        <v>81</v>
      </c>
    </row>
    <row r="195" s="2" customFormat="1" ht="16.5" customHeight="1">
      <c r="A195" s="38"/>
      <c r="B195" s="39"/>
      <c r="C195" s="224" t="s">
        <v>386</v>
      </c>
      <c r="D195" s="224" t="s">
        <v>282</v>
      </c>
      <c r="E195" s="225" t="s">
        <v>387</v>
      </c>
      <c r="F195" s="226" t="s">
        <v>388</v>
      </c>
      <c r="G195" s="227" t="s">
        <v>330</v>
      </c>
      <c r="H195" s="228">
        <v>22</v>
      </c>
      <c r="I195" s="229"/>
      <c r="J195" s="230">
        <f>ROUND(I195*H195,2)</f>
        <v>0</v>
      </c>
      <c r="K195" s="226" t="s">
        <v>122</v>
      </c>
      <c r="L195" s="231"/>
      <c r="M195" s="232" t="s">
        <v>19</v>
      </c>
      <c r="N195" s="233" t="s">
        <v>47</v>
      </c>
      <c r="O195" s="84"/>
      <c r="P195" s="202">
        <f>O195*H195</f>
        <v>0</v>
      </c>
      <c r="Q195" s="202">
        <v>0.075999999999999998</v>
      </c>
      <c r="R195" s="202">
        <f>Q195*H195</f>
        <v>1.6719999999999999</v>
      </c>
      <c r="S195" s="202">
        <v>0</v>
      </c>
      <c r="T195" s="203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4" t="s">
        <v>159</v>
      </c>
      <c r="AT195" s="204" t="s">
        <v>282</v>
      </c>
      <c r="AU195" s="204" t="s">
        <v>81</v>
      </c>
      <c r="AY195" s="17" t="s">
        <v>117</v>
      </c>
      <c r="BE195" s="205">
        <f>IF(N195="základní",J195,0)</f>
        <v>0</v>
      </c>
      <c r="BF195" s="205">
        <f>IF(N195="snížená",J195,0)</f>
        <v>0</v>
      </c>
      <c r="BG195" s="205">
        <f>IF(N195="zákl. přenesená",J195,0)</f>
        <v>0</v>
      </c>
      <c r="BH195" s="205">
        <f>IF(N195="sníž. přenesená",J195,0)</f>
        <v>0</v>
      </c>
      <c r="BI195" s="205">
        <f>IF(N195="nulová",J195,0)</f>
        <v>0</v>
      </c>
      <c r="BJ195" s="17" t="s">
        <v>81</v>
      </c>
      <c r="BK195" s="205">
        <f>ROUND(I195*H195,2)</f>
        <v>0</v>
      </c>
      <c r="BL195" s="17" t="s">
        <v>123</v>
      </c>
      <c r="BM195" s="204" t="s">
        <v>389</v>
      </c>
    </row>
    <row r="196" s="2" customFormat="1" ht="16.5" customHeight="1">
      <c r="A196" s="38"/>
      <c r="B196" s="39"/>
      <c r="C196" s="193" t="s">
        <v>390</v>
      </c>
      <c r="D196" s="193" t="s">
        <v>118</v>
      </c>
      <c r="E196" s="194" t="s">
        <v>391</v>
      </c>
      <c r="F196" s="195" t="s">
        <v>392</v>
      </c>
      <c r="G196" s="196" t="s">
        <v>330</v>
      </c>
      <c r="H196" s="197">
        <v>22</v>
      </c>
      <c r="I196" s="198"/>
      <c r="J196" s="199">
        <f>ROUND(I196*H196,2)</f>
        <v>0</v>
      </c>
      <c r="K196" s="195" t="s">
        <v>122</v>
      </c>
      <c r="L196" s="44"/>
      <c r="M196" s="200" t="s">
        <v>19</v>
      </c>
      <c r="N196" s="201" t="s">
        <v>47</v>
      </c>
      <c r="O196" s="84"/>
      <c r="P196" s="202">
        <f>O196*H196</f>
        <v>0</v>
      </c>
      <c r="Q196" s="202">
        <v>0.030758000000000001</v>
      </c>
      <c r="R196" s="202">
        <f>Q196*H196</f>
        <v>0.67667600000000006</v>
      </c>
      <c r="S196" s="202">
        <v>0</v>
      </c>
      <c r="T196" s="203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4" t="s">
        <v>123</v>
      </c>
      <c r="AT196" s="204" t="s">
        <v>118</v>
      </c>
      <c r="AU196" s="204" t="s">
        <v>81</v>
      </c>
      <c r="AY196" s="17" t="s">
        <v>117</v>
      </c>
      <c r="BE196" s="205">
        <f>IF(N196="základní",J196,0)</f>
        <v>0</v>
      </c>
      <c r="BF196" s="205">
        <f>IF(N196="snížená",J196,0)</f>
        <v>0</v>
      </c>
      <c r="BG196" s="205">
        <f>IF(N196="zákl. přenesená",J196,0)</f>
        <v>0</v>
      </c>
      <c r="BH196" s="205">
        <f>IF(N196="sníž. přenesená",J196,0)</f>
        <v>0</v>
      </c>
      <c r="BI196" s="205">
        <f>IF(N196="nulová",J196,0)</f>
        <v>0</v>
      </c>
      <c r="BJ196" s="17" t="s">
        <v>81</v>
      </c>
      <c r="BK196" s="205">
        <f>ROUND(I196*H196,2)</f>
        <v>0</v>
      </c>
      <c r="BL196" s="17" t="s">
        <v>123</v>
      </c>
      <c r="BM196" s="204" t="s">
        <v>393</v>
      </c>
    </row>
    <row r="197" s="2" customFormat="1">
      <c r="A197" s="38"/>
      <c r="B197" s="39"/>
      <c r="C197" s="40"/>
      <c r="D197" s="206" t="s">
        <v>125</v>
      </c>
      <c r="E197" s="40"/>
      <c r="F197" s="207" t="s">
        <v>394</v>
      </c>
      <c r="G197" s="40"/>
      <c r="H197" s="40"/>
      <c r="I197" s="208"/>
      <c r="J197" s="40"/>
      <c r="K197" s="40"/>
      <c r="L197" s="44"/>
      <c r="M197" s="209"/>
      <c r="N197" s="210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125</v>
      </c>
      <c r="AU197" s="17" t="s">
        <v>81</v>
      </c>
    </row>
    <row r="198" s="2" customFormat="1" ht="16.5" customHeight="1">
      <c r="A198" s="38"/>
      <c r="B198" s="39"/>
      <c r="C198" s="224" t="s">
        <v>395</v>
      </c>
      <c r="D198" s="224" t="s">
        <v>282</v>
      </c>
      <c r="E198" s="225" t="s">
        <v>396</v>
      </c>
      <c r="F198" s="226" t="s">
        <v>397</v>
      </c>
      <c r="G198" s="227" t="s">
        <v>330</v>
      </c>
      <c r="H198" s="228">
        <v>22</v>
      </c>
      <c r="I198" s="229"/>
      <c r="J198" s="230">
        <f>ROUND(I198*H198,2)</f>
        <v>0</v>
      </c>
      <c r="K198" s="226" t="s">
        <v>122</v>
      </c>
      <c r="L198" s="231"/>
      <c r="M198" s="232" t="s">
        <v>19</v>
      </c>
      <c r="N198" s="233" t="s">
        <v>47</v>
      </c>
      <c r="O198" s="84"/>
      <c r="P198" s="202">
        <f>O198*H198</f>
        <v>0</v>
      </c>
      <c r="Q198" s="202">
        <v>0.17000000000000001</v>
      </c>
      <c r="R198" s="202">
        <f>Q198*H198</f>
        <v>3.7400000000000002</v>
      </c>
      <c r="S198" s="202">
        <v>0</v>
      </c>
      <c r="T198" s="203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4" t="s">
        <v>159</v>
      </c>
      <c r="AT198" s="204" t="s">
        <v>282</v>
      </c>
      <c r="AU198" s="204" t="s">
        <v>81</v>
      </c>
      <c r="AY198" s="17" t="s">
        <v>117</v>
      </c>
      <c r="BE198" s="205">
        <f>IF(N198="základní",J198,0)</f>
        <v>0</v>
      </c>
      <c r="BF198" s="205">
        <f>IF(N198="snížená",J198,0)</f>
        <v>0</v>
      </c>
      <c r="BG198" s="205">
        <f>IF(N198="zákl. přenesená",J198,0)</f>
        <v>0</v>
      </c>
      <c r="BH198" s="205">
        <f>IF(N198="sníž. přenesená",J198,0)</f>
        <v>0</v>
      </c>
      <c r="BI198" s="205">
        <f>IF(N198="nulová",J198,0)</f>
        <v>0</v>
      </c>
      <c r="BJ198" s="17" t="s">
        <v>81</v>
      </c>
      <c r="BK198" s="205">
        <f>ROUND(I198*H198,2)</f>
        <v>0</v>
      </c>
      <c r="BL198" s="17" t="s">
        <v>123</v>
      </c>
      <c r="BM198" s="204" t="s">
        <v>398</v>
      </c>
    </row>
    <row r="199" s="2" customFormat="1" ht="16.5" customHeight="1">
      <c r="A199" s="38"/>
      <c r="B199" s="39"/>
      <c r="C199" s="193" t="s">
        <v>399</v>
      </c>
      <c r="D199" s="193" t="s">
        <v>118</v>
      </c>
      <c r="E199" s="194" t="s">
        <v>400</v>
      </c>
      <c r="F199" s="195" t="s">
        <v>401</v>
      </c>
      <c r="G199" s="196" t="s">
        <v>330</v>
      </c>
      <c r="H199" s="197">
        <v>22</v>
      </c>
      <c r="I199" s="198"/>
      <c r="J199" s="199">
        <f>ROUND(I199*H199,2)</f>
        <v>0</v>
      </c>
      <c r="K199" s="195" t="s">
        <v>122</v>
      </c>
      <c r="L199" s="44"/>
      <c r="M199" s="200" t="s">
        <v>19</v>
      </c>
      <c r="N199" s="201" t="s">
        <v>47</v>
      </c>
      <c r="O199" s="84"/>
      <c r="P199" s="202">
        <f>O199*H199</f>
        <v>0</v>
      </c>
      <c r="Q199" s="202">
        <v>0.12525800000000001</v>
      </c>
      <c r="R199" s="202">
        <f>Q199*H199</f>
        <v>2.7556760000000002</v>
      </c>
      <c r="S199" s="202">
        <v>0</v>
      </c>
      <c r="T199" s="203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04" t="s">
        <v>123</v>
      </c>
      <c r="AT199" s="204" t="s">
        <v>118</v>
      </c>
      <c r="AU199" s="204" t="s">
        <v>81</v>
      </c>
      <c r="AY199" s="17" t="s">
        <v>117</v>
      </c>
      <c r="BE199" s="205">
        <f>IF(N199="základní",J199,0)</f>
        <v>0</v>
      </c>
      <c r="BF199" s="205">
        <f>IF(N199="snížená",J199,0)</f>
        <v>0</v>
      </c>
      <c r="BG199" s="205">
        <f>IF(N199="zákl. přenesená",J199,0)</f>
        <v>0</v>
      </c>
      <c r="BH199" s="205">
        <f>IF(N199="sníž. přenesená",J199,0)</f>
        <v>0</v>
      </c>
      <c r="BI199" s="205">
        <f>IF(N199="nulová",J199,0)</f>
        <v>0</v>
      </c>
      <c r="BJ199" s="17" t="s">
        <v>81</v>
      </c>
      <c r="BK199" s="205">
        <f>ROUND(I199*H199,2)</f>
        <v>0</v>
      </c>
      <c r="BL199" s="17" t="s">
        <v>123</v>
      </c>
      <c r="BM199" s="204" t="s">
        <v>402</v>
      </c>
    </row>
    <row r="200" s="2" customFormat="1">
      <c r="A200" s="38"/>
      <c r="B200" s="39"/>
      <c r="C200" s="40"/>
      <c r="D200" s="206" t="s">
        <v>125</v>
      </c>
      <c r="E200" s="40"/>
      <c r="F200" s="207" t="s">
        <v>403</v>
      </c>
      <c r="G200" s="40"/>
      <c r="H200" s="40"/>
      <c r="I200" s="208"/>
      <c r="J200" s="40"/>
      <c r="K200" s="40"/>
      <c r="L200" s="44"/>
      <c r="M200" s="209"/>
      <c r="N200" s="210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125</v>
      </c>
      <c r="AU200" s="17" t="s">
        <v>81</v>
      </c>
    </row>
    <row r="201" s="2" customFormat="1" ht="16.5" customHeight="1">
      <c r="A201" s="38"/>
      <c r="B201" s="39"/>
      <c r="C201" s="224" t="s">
        <v>404</v>
      </c>
      <c r="D201" s="224" t="s">
        <v>282</v>
      </c>
      <c r="E201" s="225" t="s">
        <v>405</v>
      </c>
      <c r="F201" s="226" t="s">
        <v>406</v>
      </c>
      <c r="G201" s="227" t="s">
        <v>330</v>
      </c>
      <c r="H201" s="228">
        <v>22</v>
      </c>
      <c r="I201" s="229"/>
      <c r="J201" s="230">
        <f>ROUND(I201*H201,2)</f>
        <v>0</v>
      </c>
      <c r="K201" s="226" t="s">
        <v>122</v>
      </c>
      <c r="L201" s="231"/>
      <c r="M201" s="232" t="s">
        <v>19</v>
      </c>
      <c r="N201" s="233" t="s">
        <v>47</v>
      </c>
      <c r="O201" s="84"/>
      <c r="P201" s="202">
        <f>O201*H201</f>
        <v>0</v>
      </c>
      <c r="Q201" s="202">
        <v>0.17499999999999999</v>
      </c>
      <c r="R201" s="202">
        <f>Q201*H201</f>
        <v>3.8499999999999996</v>
      </c>
      <c r="S201" s="202">
        <v>0</v>
      </c>
      <c r="T201" s="203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04" t="s">
        <v>159</v>
      </c>
      <c r="AT201" s="204" t="s">
        <v>282</v>
      </c>
      <c r="AU201" s="204" t="s">
        <v>81</v>
      </c>
      <c r="AY201" s="17" t="s">
        <v>117</v>
      </c>
      <c r="BE201" s="205">
        <f>IF(N201="základní",J201,0)</f>
        <v>0</v>
      </c>
      <c r="BF201" s="205">
        <f>IF(N201="snížená",J201,0)</f>
        <v>0</v>
      </c>
      <c r="BG201" s="205">
        <f>IF(N201="zákl. přenesená",J201,0)</f>
        <v>0</v>
      </c>
      <c r="BH201" s="205">
        <f>IF(N201="sníž. přenesená",J201,0)</f>
        <v>0</v>
      </c>
      <c r="BI201" s="205">
        <f>IF(N201="nulová",J201,0)</f>
        <v>0</v>
      </c>
      <c r="BJ201" s="17" t="s">
        <v>81</v>
      </c>
      <c r="BK201" s="205">
        <f>ROUND(I201*H201,2)</f>
        <v>0</v>
      </c>
      <c r="BL201" s="17" t="s">
        <v>123</v>
      </c>
      <c r="BM201" s="204" t="s">
        <v>407</v>
      </c>
    </row>
    <row r="202" s="2" customFormat="1" ht="21.75" customHeight="1">
      <c r="A202" s="38"/>
      <c r="B202" s="39"/>
      <c r="C202" s="193" t="s">
        <v>408</v>
      </c>
      <c r="D202" s="193" t="s">
        <v>118</v>
      </c>
      <c r="E202" s="194" t="s">
        <v>409</v>
      </c>
      <c r="F202" s="195" t="s">
        <v>410</v>
      </c>
      <c r="G202" s="196" t="s">
        <v>221</v>
      </c>
      <c r="H202" s="197">
        <v>18</v>
      </c>
      <c r="I202" s="198"/>
      <c r="J202" s="199">
        <f>ROUND(I202*H202,2)</f>
        <v>0</v>
      </c>
      <c r="K202" s="195" t="s">
        <v>122</v>
      </c>
      <c r="L202" s="44"/>
      <c r="M202" s="200" t="s">
        <v>19</v>
      </c>
      <c r="N202" s="201" t="s">
        <v>47</v>
      </c>
      <c r="O202" s="84"/>
      <c r="P202" s="202">
        <f>O202*H202</f>
        <v>0</v>
      </c>
      <c r="Q202" s="202">
        <v>2.3010199999999998</v>
      </c>
      <c r="R202" s="202">
        <f>Q202*H202</f>
        <v>41.41836</v>
      </c>
      <c r="S202" s="202">
        <v>0</v>
      </c>
      <c r="T202" s="203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04" t="s">
        <v>123</v>
      </c>
      <c r="AT202" s="204" t="s">
        <v>118</v>
      </c>
      <c r="AU202" s="204" t="s">
        <v>81</v>
      </c>
      <c r="AY202" s="17" t="s">
        <v>117</v>
      </c>
      <c r="BE202" s="205">
        <f>IF(N202="základní",J202,0)</f>
        <v>0</v>
      </c>
      <c r="BF202" s="205">
        <f>IF(N202="snížená",J202,0)</f>
        <v>0</v>
      </c>
      <c r="BG202" s="205">
        <f>IF(N202="zákl. přenesená",J202,0)</f>
        <v>0</v>
      </c>
      <c r="BH202" s="205">
        <f>IF(N202="sníž. přenesená",J202,0)</f>
        <v>0</v>
      </c>
      <c r="BI202" s="205">
        <f>IF(N202="nulová",J202,0)</f>
        <v>0</v>
      </c>
      <c r="BJ202" s="17" t="s">
        <v>81</v>
      </c>
      <c r="BK202" s="205">
        <f>ROUND(I202*H202,2)</f>
        <v>0</v>
      </c>
      <c r="BL202" s="17" t="s">
        <v>123</v>
      </c>
      <c r="BM202" s="204" t="s">
        <v>411</v>
      </c>
    </row>
    <row r="203" s="2" customFormat="1">
      <c r="A203" s="38"/>
      <c r="B203" s="39"/>
      <c r="C203" s="40"/>
      <c r="D203" s="206" t="s">
        <v>125</v>
      </c>
      <c r="E203" s="40"/>
      <c r="F203" s="207" t="s">
        <v>412</v>
      </c>
      <c r="G203" s="40"/>
      <c r="H203" s="40"/>
      <c r="I203" s="208"/>
      <c r="J203" s="40"/>
      <c r="K203" s="40"/>
      <c r="L203" s="44"/>
      <c r="M203" s="209"/>
      <c r="N203" s="210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125</v>
      </c>
      <c r="AU203" s="17" t="s">
        <v>81</v>
      </c>
    </row>
    <row r="204" s="2" customFormat="1" ht="16.5" customHeight="1">
      <c r="A204" s="38"/>
      <c r="B204" s="39"/>
      <c r="C204" s="193" t="s">
        <v>413</v>
      </c>
      <c r="D204" s="193" t="s">
        <v>118</v>
      </c>
      <c r="E204" s="194" t="s">
        <v>414</v>
      </c>
      <c r="F204" s="195" t="s">
        <v>415</v>
      </c>
      <c r="G204" s="196" t="s">
        <v>330</v>
      </c>
      <c r="H204" s="197">
        <v>17</v>
      </c>
      <c r="I204" s="198"/>
      <c r="J204" s="199">
        <f>ROUND(I204*H204,2)</f>
        <v>0</v>
      </c>
      <c r="K204" s="195" t="s">
        <v>122</v>
      </c>
      <c r="L204" s="44"/>
      <c r="M204" s="200" t="s">
        <v>19</v>
      </c>
      <c r="N204" s="201" t="s">
        <v>47</v>
      </c>
      <c r="O204" s="84"/>
      <c r="P204" s="202">
        <f>O204*H204</f>
        <v>0</v>
      </c>
      <c r="Q204" s="202">
        <v>0.42080000000000001</v>
      </c>
      <c r="R204" s="202">
        <f>Q204*H204</f>
        <v>7.1536</v>
      </c>
      <c r="S204" s="202">
        <v>0</v>
      </c>
      <c r="T204" s="203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04" t="s">
        <v>123</v>
      </c>
      <c r="AT204" s="204" t="s">
        <v>118</v>
      </c>
      <c r="AU204" s="204" t="s">
        <v>81</v>
      </c>
      <c r="AY204" s="17" t="s">
        <v>117</v>
      </c>
      <c r="BE204" s="205">
        <f>IF(N204="základní",J204,0)</f>
        <v>0</v>
      </c>
      <c r="BF204" s="205">
        <f>IF(N204="snížená",J204,0)</f>
        <v>0</v>
      </c>
      <c r="BG204" s="205">
        <f>IF(N204="zákl. přenesená",J204,0)</f>
        <v>0</v>
      </c>
      <c r="BH204" s="205">
        <f>IF(N204="sníž. přenesená",J204,0)</f>
        <v>0</v>
      </c>
      <c r="BI204" s="205">
        <f>IF(N204="nulová",J204,0)</f>
        <v>0</v>
      </c>
      <c r="BJ204" s="17" t="s">
        <v>81</v>
      </c>
      <c r="BK204" s="205">
        <f>ROUND(I204*H204,2)</f>
        <v>0</v>
      </c>
      <c r="BL204" s="17" t="s">
        <v>123</v>
      </c>
      <c r="BM204" s="204" t="s">
        <v>416</v>
      </c>
    </row>
    <row r="205" s="2" customFormat="1">
      <c r="A205" s="38"/>
      <c r="B205" s="39"/>
      <c r="C205" s="40"/>
      <c r="D205" s="206" t="s">
        <v>125</v>
      </c>
      <c r="E205" s="40"/>
      <c r="F205" s="207" t="s">
        <v>417</v>
      </c>
      <c r="G205" s="40"/>
      <c r="H205" s="40"/>
      <c r="I205" s="208"/>
      <c r="J205" s="40"/>
      <c r="K205" s="40"/>
      <c r="L205" s="44"/>
      <c r="M205" s="209"/>
      <c r="N205" s="210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125</v>
      </c>
      <c r="AU205" s="17" t="s">
        <v>81</v>
      </c>
    </row>
    <row r="206" s="2" customFormat="1" ht="16.5" customHeight="1">
      <c r="A206" s="38"/>
      <c r="B206" s="39"/>
      <c r="C206" s="193" t="s">
        <v>418</v>
      </c>
      <c r="D206" s="193" t="s">
        <v>118</v>
      </c>
      <c r="E206" s="194" t="s">
        <v>419</v>
      </c>
      <c r="F206" s="195" t="s">
        <v>420</v>
      </c>
      <c r="G206" s="196" t="s">
        <v>330</v>
      </c>
      <c r="H206" s="197">
        <v>22</v>
      </c>
      <c r="I206" s="198"/>
      <c r="J206" s="199">
        <f>ROUND(I206*H206,2)</f>
        <v>0</v>
      </c>
      <c r="K206" s="195" t="s">
        <v>19</v>
      </c>
      <c r="L206" s="44"/>
      <c r="M206" s="200" t="s">
        <v>19</v>
      </c>
      <c r="N206" s="201" t="s">
        <v>47</v>
      </c>
      <c r="O206" s="84"/>
      <c r="P206" s="202">
        <f>O206*H206</f>
        <v>0</v>
      </c>
      <c r="Q206" s="202">
        <v>0</v>
      </c>
      <c r="R206" s="202">
        <f>Q206*H206</f>
        <v>0</v>
      </c>
      <c r="S206" s="202">
        <v>0</v>
      </c>
      <c r="T206" s="203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04" t="s">
        <v>123</v>
      </c>
      <c r="AT206" s="204" t="s">
        <v>118</v>
      </c>
      <c r="AU206" s="204" t="s">
        <v>81</v>
      </c>
      <c r="AY206" s="17" t="s">
        <v>117</v>
      </c>
      <c r="BE206" s="205">
        <f>IF(N206="základní",J206,0)</f>
        <v>0</v>
      </c>
      <c r="BF206" s="205">
        <f>IF(N206="snížená",J206,0)</f>
        <v>0</v>
      </c>
      <c r="BG206" s="205">
        <f>IF(N206="zákl. přenesená",J206,0)</f>
        <v>0</v>
      </c>
      <c r="BH206" s="205">
        <f>IF(N206="sníž. přenesená",J206,0)</f>
        <v>0</v>
      </c>
      <c r="BI206" s="205">
        <f>IF(N206="nulová",J206,0)</f>
        <v>0</v>
      </c>
      <c r="BJ206" s="17" t="s">
        <v>81</v>
      </c>
      <c r="BK206" s="205">
        <f>ROUND(I206*H206,2)</f>
        <v>0</v>
      </c>
      <c r="BL206" s="17" t="s">
        <v>123</v>
      </c>
      <c r="BM206" s="204" t="s">
        <v>421</v>
      </c>
    </row>
    <row r="207" s="2" customFormat="1">
      <c r="A207" s="38"/>
      <c r="B207" s="39"/>
      <c r="C207" s="40"/>
      <c r="D207" s="211" t="s">
        <v>137</v>
      </c>
      <c r="E207" s="40"/>
      <c r="F207" s="212" t="s">
        <v>422</v>
      </c>
      <c r="G207" s="40"/>
      <c r="H207" s="40"/>
      <c r="I207" s="208"/>
      <c r="J207" s="40"/>
      <c r="K207" s="40"/>
      <c r="L207" s="44"/>
      <c r="M207" s="209"/>
      <c r="N207" s="210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137</v>
      </c>
      <c r="AU207" s="17" t="s">
        <v>81</v>
      </c>
    </row>
    <row r="208" s="2" customFormat="1" ht="16.5" customHeight="1">
      <c r="A208" s="38"/>
      <c r="B208" s="39"/>
      <c r="C208" s="193" t="s">
        <v>423</v>
      </c>
      <c r="D208" s="193" t="s">
        <v>118</v>
      </c>
      <c r="E208" s="194" t="s">
        <v>424</v>
      </c>
      <c r="F208" s="195" t="s">
        <v>425</v>
      </c>
      <c r="G208" s="196" t="s">
        <v>330</v>
      </c>
      <c r="H208" s="197">
        <v>2</v>
      </c>
      <c r="I208" s="198"/>
      <c r="J208" s="199">
        <f>ROUND(I208*H208,2)</f>
        <v>0</v>
      </c>
      <c r="K208" s="195" t="s">
        <v>19</v>
      </c>
      <c r="L208" s="44"/>
      <c r="M208" s="200" t="s">
        <v>19</v>
      </c>
      <c r="N208" s="201" t="s">
        <v>47</v>
      </c>
      <c r="O208" s="84"/>
      <c r="P208" s="202">
        <f>O208*H208</f>
        <v>0</v>
      </c>
      <c r="Q208" s="202">
        <v>0</v>
      </c>
      <c r="R208" s="202">
        <f>Q208*H208</f>
        <v>0</v>
      </c>
      <c r="S208" s="202">
        <v>0</v>
      </c>
      <c r="T208" s="203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04" t="s">
        <v>123</v>
      </c>
      <c r="AT208" s="204" t="s">
        <v>118</v>
      </c>
      <c r="AU208" s="204" t="s">
        <v>81</v>
      </c>
      <c r="AY208" s="17" t="s">
        <v>117</v>
      </c>
      <c r="BE208" s="205">
        <f>IF(N208="základní",J208,0)</f>
        <v>0</v>
      </c>
      <c r="BF208" s="205">
        <f>IF(N208="snížená",J208,0)</f>
        <v>0</v>
      </c>
      <c r="BG208" s="205">
        <f>IF(N208="zákl. přenesená",J208,0)</f>
        <v>0</v>
      </c>
      <c r="BH208" s="205">
        <f>IF(N208="sníž. přenesená",J208,0)</f>
        <v>0</v>
      </c>
      <c r="BI208" s="205">
        <f>IF(N208="nulová",J208,0)</f>
        <v>0</v>
      </c>
      <c r="BJ208" s="17" t="s">
        <v>81</v>
      </c>
      <c r="BK208" s="205">
        <f>ROUND(I208*H208,2)</f>
        <v>0</v>
      </c>
      <c r="BL208" s="17" t="s">
        <v>123</v>
      </c>
      <c r="BM208" s="204" t="s">
        <v>426</v>
      </c>
    </row>
    <row r="209" s="11" customFormat="1" ht="25.92" customHeight="1">
      <c r="A209" s="11"/>
      <c r="B209" s="179"/>
      <c r="C209" s="180"/>
      <c r="D209" s="181" t="s">
        <v>75</v>
      </c>
      <c r="E209" s="182" t="s">
        <v>427</v>
      </c>
      <c r="F209" s="182" t="s">
        <v>428</v>
      </c>
      <c r="G209" s="180"/>
      <c r="H209" s="180"/>
      <c r="I209" s="183"/>
      <c r="J209" s="184">
        <f>BK209</f>
        <v>0</v>
      </c>
      <c r="K209" s="180"/>
      <c r="L209" s="185"/>
      <c r="M209" s="186"/>
      <c r="N209" s="187"/>
      <c r="O209" s="187"/>
      <c r="P209" s="188">
        <f>SUM(P210:P248)</f>
        <v>0</v>
      </c>
      <c r="Q209" s="187"/>
      <c r="R209" s="188">
        <f>SUM(R210:R248)</f>
        <v>1014.3815973999999</v>
      </c>
      <c r="S209" s="187"/>
      <c r="T209" s="189">
        <f>SUM(T210:T248)</f>
        <v>0</v>
      </c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R209" s="190" t="s">
        <v>81</v>
      </c>
      <c r="AT209" s="191" t="s">
        <v>75</v>
      </c>
      <c r="AU209" s="191" t="s">
        <v>76</v>
      </c>
      <c r="AY209" s="190" t="s">
        <v>117</v>
      </c>
      <c r="BK209" s="192">
        <f>SUM(BK210:BK248)</f>
        <v>0</v>
      </c>
    </row>
    <row r="210" s="2" customFormat="1" ht="24.15" customHeight="1">
      <c r="A210" s="38"/>
      <c r="B210" s="39"/>
      <c r="C210" s="193" t="s">
        <v>429</v>
      </c>
      <c r="D210" s="193" t="s">
        <v>118</v>
      </c>
      <c r="E210" s="194" t="s">
        <v>430</v>
      </c>
      <c r="F210" s="195" t="s">
        <v>431</v>
      </c>
      <c r="G210" s="196" t="s">
        <v>121</v>
      </c>
      <c r="H210" s="197">
        <v>1118</v>
      </c>
      <c r="I210" s="198"/>
      <c r="J210" s="199">
        <f>ROUND(I210*H210,2)</f>
        <v>0</v>
      </c>
      <c r="K210" s="195" t="s">
        <v>122</v>
      </c>
      <c r="L210" s="44"/>
      <c r="M210" s="200" t="s">
        <v>19</v>
      </c>
      <c r="N210" s="201" t="s">
        <v>47</v>
      </c>
      <c r="O210" s="84"/>
      <c r="P210" s="202">
        <f>O210*H210</f>
        <v>0</v>
      </c>
      <c r="Q210" s="202">
        <v>0.14066960000000001</v>
      </c>
      <c r="R210" s="202">
        <f>Q210*H210</f>
        <v>157.2686128</v>
      </c>
      <c r="S210" s="202">
        <v>0</v>
      </c>
      <c r="T210" s="203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04" t="s">
        <v>123</v>
      </c>
      <c r="AT210" s="204" t="s">
        <v>118</v>
      </c>
      <c r="AU210" s="204" t="s">
        <v>81</v>
      </c>
      <c r="AY210" s="17" t="s">
        <v>117</v>
      </c>
      <c r="BE210" s="205">
        <f>IF(N210="základní",J210,0)</f>
        <v>0</v>
      </c>
      <c r="BF210" s="205">
        <f>IF(N210="snížená",J210,0)</f>
        <v>0</v>
      </c>
      <c r="BG210" s="205">
        <f>IF(N210="zákl. přenesená",J210,0)</f>
        <v>0</v>
      </c>
      <c r="BH210" s="205">
        <f>IF(N210="sníž. přenesená",J210,0)</f>
        <v>0</v>
      </c>
      <c r="BI210" s="205">
        <f>IF(N210="nulová",J210,0)</f>
        <v>0</v>
      </c>
      <c r="BJ210" s="17" t="s">
        <v>81</v>
      </c>
      <c r="BK210" s="205">
        <f>ROUND(I210*H210,2)</f>
        <v>0</v>
      </c>
      <c r="BL210" s="17" t="s">
        <v>123</v>
      </c>
      <c r="BM210" s="204" t="s">
        <v>432</v>
      </c>
    </row>
    <row r="211" s="2" customFormat="1">
      <c r="A211" s="38"/>
      <c r="B211" s="39"/>
      <c r="C211" s="40"/>
      <c r="D211" s="206" t="s">
        <v>125</v>
      </c>
      <c r="E211" s="40"/>
      <c r="F211" s="207" t="s">
        <v>433</v>
      </c>
      <c r="G211" s="40"/>
      <c r="H211" s="40"/>
      <c r="I211" s="208"/>
      <c r="J211" s="40"/>
      <c r="K211" s="40"/>
      <c r="L211" s="44"/>
      <c r="M211" s="209"/>
      <c r="N211" s="210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125</v>
      </c>
      <c r="AU211" s="17" t="s">
        <v>81</v>
      </c>
    </row>
    <row r="212" s="2" customFormat="1">
      <c r="A212" s="38"/>
      <c r="B212" s="39"/>
      <c r="C212" s="40"/>
      <c r="D212" s="211" t="s">
        <v>137</v>
      </c>
      <c r="E212" s="40"/>
      <c r="F212" s="212" t="s">
        <v>434</v>
      </c>
      <c r="G212" s="40"/>
      <c r="H212" s="40"/>
      <c r="I212" s="208"/>
      <c r="J212" s="40"/>
      <c r="K212" s="40"/>
      <c r="L212" s="44"/>
      <c r="M212" s="209"/>
      <c r="N212" s="210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137</v>
      </c>
      <c r="AU212" s="17" t="s">
        <v>81</v>
      </c>
    </row>
    <row r="213" s="12" customFormat="1">
      <c r="A213" s="12"/>
      <c r="B213" s="213"/>
      <c r="C213" s="214"/>
      <c r="D213" s="211" t="s">
        <v>189</v>
      </c>
      <c r="E213" s="215" t="s">
        <v>19</v>
      </c>
      <c r="F213" s="216" t="s">
        <v>435</v>
      </c>
      <c r="G213" s="214"/>
      <c r="H213" s="217">
        <v>1118</v>
      </c>
      <c r="I213" s="218"/>
      <c r="J213" s="214"/>
      <c r="K213" s="214"/>
      <c r="L213" s="219"/>
      <c r="M213" s="220"/>
      <c r="N213" s="221"/>
      <c r="O213" s="221"/>
      <c r="P213" s="221"/>
      <c r="Q213" s="221"/>
      <c r="R213" s="221"/>
      <c r="S213" s="221"/>
      <c r="T213" s="22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T213" s="223" t="s">
        <v>189</v>
      </c>
      <c r="AU213" s="223" t="s">
        <v>81</v>
      </c>
      <c r="AV213" s="12" t="s">
        <v>86</v>
      </c>
      <c r="AW213" s="12" t="s">
        <v>35</v>
      </c>
      <c r="AX213" s="12" t="s">
        <v>81</v>
      </c>
      <c r="AY213" s="223" t="s">
        <v>117</v>
      </c>
    </row>
    <row r="214" s="2" customFormat="1" ht="16.5" customHeight="1">
      <c r="A214" s="38"/>
      <c r="B214" s="39"/>
      <c r="C214" s="224" t="s">
        <v>436</v>
      </c>
      <c r="D214" s="224" t="s">
        <v>282</v>
      </c>
      <c r="E214" s="225" t="s">
        <v>437</v>
      </c>
      <c r="F214" s="226" t="s">
        <v>438</v>
      </c>
      <c r="G214" s="227" t="s">
        <v>121</v>
      </c>
      <c r="H214" s="228">
        <v>280</v>
      </c>
      <c r="I214" s="229"/>
      <c r="J214" s="230">
        <f>ROUND(I214*H214,2)</f>
        <v>0</v>
      </c>
      <c r="K214" s="226" t="s">
        <v>122</v>
      </c>
      <c r="L214" s="231"/>
      <c r="M214" s="232" t="s">
        <v>19</v>
      </c>
      <c r="N214" s="233" t="s">
        <v>47</v>
      </c>
      <c r="O214" s="84"/>
      <c r="P214" s="202">
        <f>O214*H214</f>
        <v>0</v>
      </c>
      <c r="Q214" s="202">
        <v>0.082000000000000003</v>
      </c>
      <c r="R214" s="202">
        <f>Q214*H214</f>
        <v>22.960000000000001</v>
      </c>
      <c r="S214" s="202">
        <v>0</v>
      </c>
      <c r="T214" s="203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04" t="s">
        <v>159</v>
      </c>
      <c r="AT214" s="204" t="s">
        <v>282</v>
      </c>
      <c r="AU214" s="204" t="s">
        <v>81</v>
      </c>
      <c r="AY214" s="17" t="s">
        <v>117</v>
      </c>
      <c r="BE214" s="205">
        <f>IF(N214="základní",J214,0)</f>
        <v>0</v>
      </c>
      <c r="BF214" s="205">
        <f>IF(N214="snížená",J214,0)</f>
        <v>0</v>
      </c>
      <c r="BG214" s="205">
        <f>IF(N214="zákl. přenesená",J214,0)</f>
        <v>0</v>
      </c>
      <c r="BH214" s="205">
        <f>IF(N214="sníž. přenesená",J214,0)</f>
        <v>0</v>
      </c>
      <c r="BI214" s="205">
        <f>IF(N214="nulová",J214,0)</f>
        <v>0</v>
      </c>
      <c r="BJ214" s="17" t="s">
        <v>81</v>
      </c>
      <c r="BK214" s="205">
        <f>ROUND(I214*H214,2)</f>
        <v>0</v>
      </c>
      <c r="BL214" s="17" t="s">
        <v>123</v>
      </c>
      <c r="BM214" s="204" t="s">
        <v>439</v>
      </c>
    </row>
    <row r="215" s="2" customFormat="1" ht="24.15" customHeight="1">
      <c r="A215" s="38"/>
      <c r="B215" s="39"/>
      <c r="C215" s="193" t="s">
        <v>440</v>
      </c>
      <c r="D215" s="193" t="s">
        <v>118</v>
      </c>
      <c r="E215" s="194" t="s">
        <v>441</v>
      </c>
      <c r="F215" s="195" t="s">
        <v>442</v>
      </c>
      <c r="G215" s="196" t="s">
        <v>121</v>
      </c>
      <c r="H215" s="197">
        <v>773</v>
      </c>
      <c r="I215" s="198"/>
      <c r="J215" s="199">
        <f>ROUND(I215*H215,2)</f>
        <v>0</v>
      </c>
      <c r="K215" s="195" t="s">
        <v>122</v>
      </c>
      <c r="L215" s="44"/>
      <c r="M215" s="200" t="s">
        <v>19</v>
      </c>
      <c r="N215" s="201" t="s">
        <v>47</v>
      </c>
      <c r="O215" s="84"/>
      <c r="P215" s="202">
        <f>O215*H215</f>
        <v>0</v>
      </c>
      <c r="Q215" s="202">
        <v>0.16849059999999999</v>
      </c>
      <c r="R215" s="202">
        <f>Q215*H215</f>
        <v>130.24323379999999</v>
      </c>
      <c r="S215" s="202">
        <v>0</v>
      </c>
      <c r="T215" s="203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04" t="s">
        <v>123</v>
      </c>
      <c r="AT215" s="204" t="s">
        <v>118</v>
      </c>
      <c r="AU215" s="204" t="s">
        <v>81</v>
      </c>
      <c r="AY215" s="17" t="s">
        <v>117</v>
      </c>
      <c r="BE215" s="205">
        <f>IF(N215="základní",J215,0)</f>
        <v>0</v>
      </c>
      <c r="BF215" s="205">
        <f>IF(N215="snížená",J215,0)</f>
        <v>0</v>
      </c>
      <c r="BG215" s="205">
        <f>IF(N215="zákl. přenesená",J215,0)</f>
        <v>0</v>
      </c>
      <c r="BH215" s="205">
        <f>IF(N215="sníž. přenesená",J215,0)</f>
        <v>0</v>
      </c>
      <c r="BI215" s="205">
        <f>IF(N215="nulová",J215,0)</f>
        <v>0</v>
      </c>
      <c r="BJ215" s="17" t="s">
        <v>81</v>
      </c>
      <c r="BK215" s="205">
        <f>ROUND(I215*H215,2)</f>
        <v>0</v>
      </c>
      <c r="BL215" s="17" t="s">
        <v>123</v>
      </c>
      <c r="BM215" s="204" t="s">
        <v>443</v>
      </c>
    </row>
    <row r="216" s="2" customFormat="1">
      <c r="A216" s="38"/>
      <c r="B216" s="39"/>
      <c r="C216" s="40"/>
      <c r="D216" s="206" t="s">
        <v>125</v>
      </c>
      <c r="E216" s="40"/>
      <c r="F216" s="207" t="s">
        <v>444</v>
      </c>
      <c r="G216" s="40"/>
      <c r="H216" s="40"/>
      <c r="I216" s="208"/>
      <c r="J216" s="40"/>
      <c r="K216" s="40"/>
      <c r="L216" s="44"/>
      <c r="M216" s="209"/>
      <c r="N216" s="210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125</v>
      </c>
      <c r="AU216" s="17" t="s">
        <v>81</v>
      </c>
    </row>
    <row r="217" s="2" customFormat="1">
      <c r="A217" s="38"/>
      <c r="B217" s="39"/>
      <c r="C217" s="40"/>
      <c r="D217" s="211" t="s">
        <v>137</v>
      </c>
      <c r="E217" s="40"/>
      <c r="F217" s="212" t="s">
        <v>445</v>
      </c>
      <c r="G217" s="40"/>
      <c r="H217" s="40"/>
      <c r="I217" s="208"/>
      <c r="J217" s="40"/>
      <c r="K217" s="40"/>
      <c r="L217" s="44"/>
      <c r="M217" s="209"/>
      <c r="N217" s="210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137</v>
      </c>
      <c r="AU217" s="17" t="s">
        <v>81</v>
      </c>
    </row>
    <row r="218" s="2" customFormat="1" ht="16.5" customHeight="1">
      <c r="A218" s="38"/>
      <c r="B218" s="39"/>
      <c r="C218" s="224" t="s">
        <v>446</v>
      </c>
      <c r="D218" s="224" t="s">
        <v>282</v>
      </c>
      <c r="E218" s="225" t="s">
        <v>447</v>
      </c>
      <c r="F218" s="226" t="s">
        <v>448</v>
      </c>
      <c r="G218" s="227" t="s">
        <v>121</v>
      </c>
      <c r="H218" s="228">
        <v>170</v>
      </c>
      <c r="I218" s="229"/>
      <c r="J218" s="230">
        <f>ROUND(I218*H218,2)</f>
        <v>0</v>
      </c>
      <c r="K218" s="226" t="s">
        <v>122</v>
      </c>
      <c r="L218" s="231"/>
      <c r="M218" s="232" t="s">
        <v>19</v>
      </c>
      <c r="N218" s="233" t="s">
        <v>47</v>
      </c>
      <c r="O218" s="84"/>
      <c r="P218" s="202">
        <f>O218*H218</f>
        <v>0</v>
      </c>
      <c r="Q218" s="202">
        <v>0.125</v>
      </c>
      <c r="R218" s="202">
        <f>Q218*H218</f>
        <v>21.25</v>
      </c>
      <c r="S218" s="202">
        <v>0</v>
      </c>
      <c r="T218" s="203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04" t="s">
        <v>159</v>
      </c>
      <c r="AT218" s="204" t="s">
        <v>282</v>
      </c>
      <c r="AU218" s="204" t="s">
        <v>81</v>
      </c>
      <c r="AY218" s="17" t="s">
        <v>117</v>
      </c>
      <c r="BE218" s="205">
        <f>IF(N218="základní",J218,0)</f>
        <v>0</v>
      </c>
      <c r="BF218" s="205">
        <f>IF(N218="snížená",J218,0)</f>
        <v>0</v>
      </c>
      <c r="BG218" s="205">
        <f>IF(N218="zákl. přenesená",J218,0)</f>
        <v>0</v>
      </c>
      <c r="BH218" s="205">
        <f>IF(N218="sníž. přenesená",J218,0)</f>
        <v>0</v>
      </c>
      <c r="BI218" s="205">
        <f>IF(N218="nulová",J218,0)</f>
        <v>0</v>
      </c>
      <c r="BJ218" s="17" t="s">
        <v>81</v>
      </c>
      <c r="BK218" s="205">
        <f>ROUND(I218*H218,2)</f>
        <v>0</v>
      </c>
      <c r="BL218" s="17" t="s">
        <v>123</v>
      </c>
      <c r="BM218" s="204" t="s">
        <v>449</v>
      </c>
    </row>
    <row r="219" s="2" customFormat="1" ht="16.5" customHeight="1">
      <c r="A219" s="38"/>
      <c r="B219" s="39"/>
      <c r="C219" s="224" t="s">
        <v>450</v>
      </c>
      <c r="D219" s="224" t="s">
        <v>282</v>
      </c>
      <c r="E219" s="225" t="s">
        <v>451</v>
      </c>
      <c r="F219" s="226" t="s">
        <v>452</v>
      </c>
      <c r="G219" s="227" t="s">
        <v>121</v>
      </c>
      <c r="H219" s="228">
        <v>29</v>
      </c>
      <c r="I219" s="229"/>
      <c r="J219" s="230">
        <f>ROUND(I219*H219,2)</f>
        <v>0</v>
      </c>
      <c r="K219" s="226" t="s">
        <v>122</v>
      </c>
      <c r="L219" s="231"/>
      <c r="M219" s="232" t="s">
        <v>19</v>
      </c>
      <c r="N219" s="233" t="s">
        <v>47</v>
      </c>
      <c r="O219" s="84"/>
      <c r="P219" s="202">
        <f>O219*H219</f>
        <v>0</v>
      </c>
      <c r="Q219" s="202">
        <v>0.125</v>
      </c>
      <c r="R219" s="202">
        <f>Q219*H219</f>
        <v>3.625</v>
      </c>
      <c r="S219" s="202">
        <v>0</v>
      </c>
      <c r="T219" s="203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4" t="s">
        <v>159</v>
      </c>
      <c r="AT219" s="204" t="s">
        <v>282</v>
      </c>
      <c r="AU219" s="204" t="s">
        <v>81</v>
      </c>
      <c r="AY219" s="17" t="s">
        <v>117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7" t="s">
        <v>81</v>
      </c>
      <c r="BK219" s="205">
        <f>ROUND(I219*H219,2)</f>
        <v>0</v>
      </c>
      <c r="BL219" s="17" t="s">
        <v>123</v>
      </c>
      <c r="BM219" s="204" t="s">
        <v>453</v>
      </c>
    </row>
    <row r="220" s="2" customFormat="1" ht="37.8" customHeight="1">
      <c r="A220" s="38"/>
      <c r="B220" s="39"/>
      <c r="C220" s="193" t="s">
        <v>454</v>
      </c>
      <c r="D220" s="193" t="s">
        <v>118</v>
      </c>
      <c r="E220" s="194" t="s">
        <v>455</v>
      </c>
      <c r="F220" s="195" t="s">
        <v>456</v>
      </c>
      <c r="G220" s="196" t="s">
        <v>121</v>
      </c>
      <c r="H220" s="197">
        <v>1418</v>
      </c>
      <c r="I220" s="198"/>
      <c r="J220" s="199">
        <f>ROUND(I220*H220,2)</f>
        <v>0</v>
      </c>
      <c r="K220" s="195" t="s">
        <v>122</v>
      </c>
      <c r="L220" s="44"/>
      <c r="M220" s="200" t="s">
        <v>19</v>
      </c>
      <c r="N220" s="201" t="s">
        <v>47</v>
      </c>
      <c r="O220" s="84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04" t="s">
        <v>123</v>
      </c>
      <c r="AT220" s="204" t="s">
        <v>118</v>
      </c>
      <c r="AU220" s="204" t="s">
        <v>81</v>
      </c>
      <c r="AY220" s="17" t="s">
        <v>117</v>
      </c>
      <c r="BE220" s="205">
        <f>IF(N220="základní",J220,0)</f>
        <v>0</v>
      </c>
      <c r="BF220" s="205">
        <f>IF(N220="snížená",J220,0)</f>
        <v>0</v>
      </c>
      <c r="BG220" s="205">
        <f>IF(N220="zákl. přenesená",J220,0)</f>
        <v>0</v>
      </c>
      <c r="BH220" s="205">
        <f>IF(N220="sníž. přenesená",J220,0)</f>
        <v>0</v>
      </c>
      <c r="BI220" s="205">
        <f>IF(N220="nulová",J220,0)</f>
        <v>0</v>
      </c>
      <c r="BJ220" s="17" t="s">
        <v>81</v>
      </c>
      <c r="BK220" s="205">
        <f>ROUND(I220*H220,2)</f>
        <v>0</v>
      </c>
      <c r="BL220" s="17" t="s">
        <v>123</v>
      </c>
      <c r="BM220" s="204" t="s">
        <v>457</v>
      </c>
    </row>
    <row r="221" s="2" customFormat="1">
      <c r="A221" s="38"/>
      <c r="B221" s="39"/>
      <c r="C221" s="40"/>
      <c r="D221" s="206" t="s">
        <v>125</v>
      </c>
      <c r="E221" s="40"/>
      <c r="F221" s="207" t="s">
        <v>458</v>
      </c>
      <c r="G221" s="40"/>
      <c r="H221" s="40"/>
      <c r="I221" s="208"/>
      <c r="J221" s="40"/>
      <c r="K221" s="40"/>
      <c r="L221" s="44"/>
      <c r="M221" s="209"/>
      <c r="N221" s="210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125</v>
      </c>
      <c r="AU221" s="17" t="s">
        <v>81</v>
      </c>
    </row>
    <row r="222" s="2" customFormat="1" ht="24.15" customHeight="1">
      <c r="A222" s="38"/>
      <c r="B222" s="39"/>
      <c r="C222" s="193" t="s">
        <v>459</v>
      </c>
      <c r="D222" s="193" t="s">
        <v>118</v>
      </c>
      <c r="E222" s="194" t="s">
        <v>460</v>
      </c>
      <c r="F222" s="195" t="s">
        <v>461</v>
      </c>
      <c r="G222" s="196" t="s">
        <v>121</v>
      </c>
      <c r="H222" s="197">
        <v>1638</v>
      </c>
      <c r="I222" s="198"/>
      <c r="J222" s="199">
        <f>ROUND(I222*H222,2)</f>
        <v>0</v>
      </c>
      <c r="K222" s="195" t="s">
        <v>122</v>
      </c>
      <c r="L222" s="44"/>
      <c r="M222" s="200" t="s">
        <v>19</v>
      </c>
      <c r="N222" s="201" t="s">
        <v>47</v>
      </c>
      <c r="O222" s="84"/>
      <c r="P222" s="202">
        <f>O222*H222</f>
        <v>0</v>
      </c>
      <c r="Q222" s="202">
        <v>0.12949959999999999</v>
      </c>
      <c r="R222" s="202">
        <f>Q222*H222</f>
        <v>212.1203448</v>
      </c>
      <c r="S222" s="202">
        <v>0</v>
      </c>
      <c r="T222" s="203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04" t="s">
        <v>123</v>
      </c>
      <c r="AT222" s="204" t="s">
        <v>118</v>
      </c>
      <c r="AU222" s="204" t="s">
        <v>81</v>
      </c>
      <c r="AY222" s="17" t="s">
        <v>117</v>
      </c>
      <c r="BE222" s="205">
        <f>IF(N222="základní",J222,0)</f>
        <v>0</v>
      </c>
      <c r="BF222" s="205">
        <f>IF(N222="snížená",J222,0)</f>
        <v>0</v>
      </c>
      <c r="BG222" s="205">
        <f>IF(N222="zákl. přenesená",J222,0)</f>
        <v>0</v>
      </c>
      <c r="BH222" s="205">
        <f>IF(N222="sníž. přenesená",J222,0)</f>
        <v>0</v>
      </c>
      <c r="BI222" s="205">
        <f>IF(N222="nulová",J222,0)</f>
        <v>0</v>
      </c>
      <c r="BJ222" s="17" t="s">
        <v>81</v>
      </c>
      <c r="BK222" s="205">
        <f>ROUND(I222*H222,2)</f>
        <v>0</v>
      </c>
      <c r="BL222" s="17" t="s">
        <v>123</v>
      </c>
      <c r="BM222" s="204" t="s">
        <v>462</v>
      </c>
    </row>
    <row r="223" s="2" customFormat="1">
      <c r="A223" s="38"/>
      <c r="B223" s="39"/>
      <c r="C223" s="40"/>
      <c r="D223" s="206" t="s">
        <v>125</v>
      </c>
      <c r="E223" s="40"/>
      <c r="F223" s="207" t="s">
        <v>463</v>
      </c>
      <c r="G223" s="40"/>
      <c r="H223" s="40"/>
      <c r="I223" s="208"/>
      <c r="J223" s="40"/>
      <c r="K223" s="40"/>
      <c r="L223" s="44"/>
      <c r="M223" s="209"/>
      <c r="N223" s="210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125</v>
      </c>
      <c r="AU223" s="17" t="s">
        <v>81</v>
      </c>
    </row>
    <row r="224" s="12" customFormat="1">
      <c r="A224" s="12"/>
      <c r="B224" s="213"/>
      <c r="C224" s="214"/>
      <c r="D224" s="211" t="s">
        <v>189</v>
      </c>
      <c r="E224" s="215" t="s">
        <v>19</v>
      </c>
      <c r="F224" s="216" t="s">
        <v>464</v>
      </c>
      <c r="G224" s="214"/>
      <c r="H224" s="217">
        <v>1638</v>
      </c>
      <c r="I224" s="218"/>
      <c r="J224" s="214"/>
      <c r="K224" s="214"/>
      <c r="L224" s="219"/>
      <c r="M224" s="220"/>
      <c r="N224" s="221"/>
      <c r="O224" s="221"/>
      <c r="P224" s="221"/>
      <c r="Q224" s="221"/>
      <c r="R224" s="221"/>
      <c r="S224" s="221"/>
      <c r="T224" s="22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T224" s="223" t="s">
        <v>189</v>
      </c>
      <c r="AU224" s="223" t="s">
        <v>81</v>
      </c>
      <c r="AV224" s="12" t="s">
        <v>86</v>
      </c>
      <c r="AW224" s="12" t="s">
        <v>35</v>
      </c>
      <c r="AX224" s="12" t="s">
        <v>81</v>
      </c>
      <c r="AY224" s="223" t="s">
        <v>117</v>
      </c>
    </row>
    <row r="225" s="2" customFormat="1" ht="16.5" customHeight="1">
      <c r="A225" s="38"/>
      <c r="B225" s="39"/>
      <c r="C225" s="224" t="s">
        <v>465</v>
      </c>
      <c r="D225" s="224" t="s">
        <v>282</v>
      </c>
      <c r="E225" s="225" t="s">
        <v>466</v>
      </c>
      <c r="F225" s="226" t="s">
        <v>467</v>
      </c>
      <c r="G225" s="227" t="s">
        <v>121</v>
      </c>
      <c r="H225" s="228">
        <v>1654</v>
      </c>
      <c r="I225" s="229"/>
      <c r="J225" s="230">
        <f>ROUND(I225*H225,2)</f>
        <v>0</v>
      </c>
      <c r="K225" s="226" t="s">
        <v>122</v>
      </c>
      <c r="L225" s="231"/>
      <c r="M225" s="232" t="s">
        <v>19</v>
      </c>
      <c r="N225" s="233" t="s">
        <v>47</v>
      </c>
      <c r="O225" s="84"/>
      <c r="P225" s="202">
        <f>O225*H225</f>
        <v>0</v>
      </c>
      <c r="Q225" s="202">
        <v>0.044999999999999998</v>
      </c>
      <c r="R225" s="202">
        <f>Q225*H225</f>
        <v>74.429999999999993</v>
      </c>
      <c r="S225" s="202">
        <v>0</v>
      </c>
      <c r="T225" s="203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04" t="s">
        <v>159</v>
      </c>
      <c r="AT225" s="204" t="s">
        <v>282</v>
      </c>
      <c r="AU225" s="204" t="s">
        <v>81</v>
      </c>
      <c r="AY225" s="17" t="s">
        <v>117</v>
      </c>
      <c r="BE225" s="205">
        <f>IF(N225="základní",J225,0)</f>
        <v>0</v>
      </c>
      <c r="BF225" s="205">
        <f>IF(N225="snížená",J225,0)</f>
        <v>0</v>
      </c>
      <c r="BG225" s="205">
        <f>IF(N225="zákl. přenesená",J225,0)</f>
        <v>0</v>
      </c>
      <c r="BH225" s="205">
        <f>IF(N225="sníž. přenesená",J225,0)</f>
        <v>0</v>
      </c>
      <c r="BI225" s="205">
        <f>IF(N225="nulová",J225,0)</f>
        <v>0</v>
      </c>
      <c r="BJ225" s="17" t="s">
        <v>81</v>
      </c>
      <c r="BK225" s="205">
        <f>ROUND(I225*H225,2)</f>
        <v>0</v>
      </c>
      <c r="BL225" s="17" t="s">
        <v>123</v>
      </c>
      <c r="BM225" s="204" t="s">
        <v>468</v>
      </c>
    </row>
    <row r="226" s="2" customFormat="1" ht="37.8" customHeight="1">
      <c r="A226" s="38"/>
      <c r="B226" s="39"/>
      <c r="C226" s="193" t="s">
        <v>469</v>
      </c>
      <c r="D226" s="193" t="s">
        <v>118</v>
      </c>
      <c r="E226" s="194" t="s">
        <v>470</v>
      </c>
      <c r="F226" s="195" t="s">
        <v>471</v>
      </c>
      <c r="G226" s="196" t="s">
        <v>121</v>
      </c>
      <c r="H226" s="197">
        <v>3720</v>
      </c>
      <c r="I226" s="198"/>
      <c r="J226" s="199">
        <f>ROUND(I226*H226,2)</f>
        <v>0</v>
      </c>
      <c r="K226" s="195" t="s">
        <v>122</v>
      </c>
      <c r="L226" s="44"/>
      <c r="M226" s="200" t="s">
        <v>19</v>
      </c>
      <c r="N226" s="201" t="s">
        <v>47</v>
      </c>
      <c r="O226" s="84"/>
      <c r="P226" s="202">
        <f>O226*H226</f>
        <v>0</v>
      </c>
      <c r="Q226" s="202">
        <v>0.089775999999999995</v>
      </c>
      <c r="R226" s="202">
        <f>Q226*H226</f>
        <v>333.96671999999995</v>
      </c>
      <c r="S226" s="202">
        <v>0</v>
      </c>
      <c r="T226" s="203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04" t="s">
        <v>123</v>
      </c>
      <c r="AT226" s="204" t="s">
        <v>118</v>
      </c>
      <c r="AU226" s="204" t="s">
        <v>81</v>
      </c>
      <c r="AY226" s="17" t="s">
        <v>117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7" t="s">
        <v>81</v>
      </c>
      <c r="BK226" s="205">
        <f>ROUND(I226*H226,2)</f>
        <v>0</v>
      </c>
      <c r="BL226" s="17" t="s">
        <v>123</v>
      </c>
      <c r="BM226" s="204" t="s">
        <v>472</v>
      </c>
    </row>
    <row r="227" s="2" customFormat="1">
      <c r="A227" s="38"/>
      <c r="B227" s="39"/>
      <c r="C227" s="40"/>
      <c r="D227" s="206" t="s">
        <v>125</v>
      </c>
      <c r="E227" s="40"/>
      <c r="F227" s="207" t="s">
        <v>473</v>
      </c>
      <c r="G227" s="40"/>
      <c r="H227" s="40"/>
      <c r="I227" s="208"/>
      <c r="J227" s="40"/>
      <c r="K227" s="40"/>
      <c r="L227" s="44"/>
      <c r="M227" s="209"/>
      <c r="N227" s="210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125</v>
      </c>
      <c r="AU227" s="17" t="s">
        <v>81</v>
      </c>
    </row>
    <row r="228" s="2" customFormat="1">
      <c r="A228" s="38"/>
      <c r="B228" s="39"/>
      <c r="C228" s="40"/>
      <c r="D228" s="211" t="s">
        <v>137</v>
      </c>
      <c r="E228" s="40"/>
      <c r="F228" s="212" t="s">
        <v>474</v>
      </c>
      <c r="G228" s="40"/>
      <c r="H228" s="40"/>
      <c r="I228" s="208"/>
      <c r="J228" s="40"/>
      <c r="K228" s="40"/>
      <c r="L228" s="44"/>
      <c r="M228" s="209"/>
      <c r="N228" s="210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137</v>
      </c>
      <c r="AU228" s="17" t="s">
        <v>81</v>
      </c>
    </row>
    <row r="229" s="2" customFormat="1" ht="16.5" customHeight="1">
      <c r="A229" s="38"/>
      <c r="B229" s="39"/>
      <c r="C229" s="224" t="s">
        <v>475</v>
      </c>
      <c r="D229" s="224" t="s">
        <v>282</v>
      </c>
      <c r="E229" s="225" t="s">
        <v>476</v>
      </c>
      <c r="F229" s="226" t="s">
        <v>477</v>
      </c>
      <c r="G229" s="227" t="s">
        <v>129</v>
      </c>
      <c r="H229" s="228">
        <v>40</v>
      </c>
      <c r="I229" s="229"/>
      <c r="J229" s="230">
        <f>ROUND(I229*H229,2)</f>
        <v>0</v>
      </c>
      <c r="K229" s="226" t="s">
        <v>122</v>
      </c>
      <c r="L229" s="231"/>
      <c r="M229" s="232" t="s">
        <v>19</v>
      </c>
      <c r="N229" s="233" t="s">
        <v>47</v>
      </c>
      <c r="O229" s="84"/>
      <c r="P229" s="202">
        <f>O229*H229</f>
        <v>0</v>
      </c>
      <c r="Q229" s="202">
        <v>0.222</v>
      </c>
      <c r="R229" s="202">
        <f>Q229*H229</f>
        <v>8.8800000000000008</v>
      </c>
      <c r="S229" s="202">
        <v>0</v>
      </c>
      <c r="T229" s="203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04" t="s">
        <v>159</v>
      </c>
      <c r="AT229" s="204" t="s">
        <v>282</v>
      </c>
      <c r="AU229" s="204" t="s">
        <v>81</v>
      </c>
      <c r="AY229" s="17" t="s">
        <v>117</v>
      </c>
      <c r="BE229" s="205">
        <f>IF(N229="základní",J229,0)</f>
        <v>0</v>
      </c>
      <c r="BF229" s="205">
        <f>IF(N229="snížená",J229,0)</f>
        <v>0</v>
      </c>
      <c r="BG229" s="205">
        <f>IF(N229="zákl. přenesená",J229,0)</f>
        <v>0</v>
      </c>
      <c r="BH229" s="205">
        <f>IF(N229="sníž. přenesená",J229,0)</f>
        <v>0</v>
      </c>
      <c r="BI229" s="205">
        <f>IF(N229="nulová",J229,0)</f>
        <v>0</v>
      </c>
      <c r="BJ229" s="17" t="s">
        <v>81</v>
      </c>
      <c r="BK229" s="205">
        <f>ROUND(I229*H229,2)</f>
        <v>0</v>
      </c>
      <c r="BL229" s="17" t="s">
        <v>123</v>
      </c>
      <c r="BM229" s="204" t="s">
        <v>478</v>
      </c>
    </row>
    <row r="230" s="2" customFormat="1" ht="37.8" customHeight="1">
      <c r="A230" s="38"/>
      <c r="B230" s="39"/>
      <c r="C230" s="193" t="s">
        <v>479</v>
      </c>
      <c r="D230" s="193" t="s">
        <v>118</v>
      </c>
      <c r="E230" s="194" t="s">
        <v>480</v>
      </c>
      <c r="F230" s="195" t="s">
        <v>481</v>
      </c>
      <c r="G230" s="196" t="s">
        <v>129</v>
      </c>
      <c r="H230" s="197">
        <v>378</v>
      </c>
      <c r="I230" s="198"/>
      <c r="J230" s="199">
        <f>ROUND(I230*H230,2)</f>
        <v>0</v>
      </c>
      <c r="K230" s="195" t="s">
        <v>122</v>
      </c>
      <c r="L230" s="44"/>
      <c r="M230" s="200" t="s">
        <v>19</v>
      </c>
      <c r="N230" s="201" t="s">
        <v>47</v>
      </c>
      <c r="O230" s="84"/>
      <c r="P230" s="202">
        <f>O230*H230</f>
        <v>0</v>
      </c>
      <c r="Q230" s="202">
        <v>0</v>
      </c>
      <c r="R230" s="202">
        <f>Q230*H230</f>
        <v>0</v>
      </c>
      <c r="S230" s="202">
        <v>0</v>
      </c>
      <c r="T230" s="203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04" t="s">
        <v>123</v>
      </c>
      <c r="AT230" s="204" t="s">
        <v>118</v>
      </c>
      <c r="AU230" s="204" t="s">
        <v>81</v>
      </c>
      <c r="AY230" s="17" t="s">
        <v>117</v>
      </c>
      <c r="BE230" s="205">
        <f>IF(N230="základní",J230,0)</f>
        <v>0</v>
      </c>
      <c r="BF230" s="205">
        <f>IF(N230="snížená",J230,0)</f>
        <v>0</v>
      </c>
      <c r="BG230" s="205">
        <f>IF(N230="zákl. přenesená",J230,0)</f>
        <v>0</v>
      </c>
      <c r="BH230" s="205">
        <f>IF(N230="sníž. přenesená",J230,0)</f>
        <v>0</v>
      </c>
      <c r="BI230" s="205">
        <f>IF(N230="nulová",J230,0)</f>
        <v>0</v>
      </c>
      <c r="BJ230" s="17" t="s">
        <v>81</v>
      </c>
      <c r="BK230" s="205">
        <f>ROUND(I230*H230,2)</f>
        <v>0</v>
      </c>
      <c r="BL230" s="17" t="s">
        <v>123</v>
      </c>
      <c r="BM230" s="204" t="s">
        <v>482</v>
      </c>
    </row>
    <row r="231" s="2" customFormat="1">
      <c r="A231" s="38"/>
      <c r="B231" s="39"/>
      <c r="C231" s="40"/>
      <c r="D231" s="206" t="s">
        <v>125</v>
      </c>
      <c r="E231" s="40"/>
      <c r="F231" s="207" t="s">
        <v>483</v>
      </c>
      <c r="G231" s="40"/>
      <c r="H231" s="40"/>
      <c r="I231" s="208"/>
      <c r="J231" s="40"/>
      <c r="K231" s="40"/>
      <c r="L231" s="44"/>
      <c r="M231" s="209"/>
      <c r="N231" s="210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125</v>
      </c>
      <c r="AU231" s="17" t="s">
        <v>81</v>
      </c>
    </row>
    <row r="232" s="2" customFormat="1" ht="16.5" customHeight="1">
      <c r="A232" s="38"/>
      <c r="B232" s="39"/>
      <c r="C232" s="193" t="s">
        <v>484</v>
      </c>
      <c r="D232" s="193" t="s">
        <v>118</v>
      </c>
      <c r="E232" s="194" t="s">
        <v>485</v>
      </c>
      <c r="F232" s="195" t="s">
        <v>486</v>
      </c>
      <c r="G232" s="196" t="s">
        <v>121</v>
      </c>
      <c r="H232" s="197">
        <v>1891</v>
      </c>
      <c r="I232" s="198"/>
      <c r="J232" s="199">
        <f>ROUND(I232*H232,2)</f>
        <v>0</v>
      </c>
      <c r="K232" s="195" t="s">
        <v>122</v>
      </c>
      <c r="L232" s="44"/>
      <c r="M232" s="200" t="s">
        <v>19</v>
      </c>
      <c r="N232" s="201" t="s">
        <v>47</v>
      </c>
      <c r="O232" s="84"/>
      <c r="P232" s="202">
        <f>O232*H232</f>
        <v>0</v>
      </c>
      <c r="Q232" s="202">
        <v>0.00040000000000000002</v>
      </c>
      <c r="R232" s="202">
        <f>Q232*H232</f>
        <v>0.75640000000000007</v>
      </c>
      <c r="S232" s="202">
        <v>0</v>
      </c>
      <c r="T232" s="203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04" t="s">
        <v>123</v>
      </c>
      <c r="AT232" s="204" t="s">
        <v>118</v>
      </c>
      <c r="AU232" s="204" t="s">
        <v>81</v>
      </c>
      <c r="AY232" s="17" t="s">
        <v>117</v>
      </c>
      <c r="BE232" s="205">
        <f>IF(N232="základní",J232,0)</f>
        <v>0</v>
      </c>
      <c r="BF232" s="205">
        <f>IF(N232="snížená",J232,0)</f>
        <v>0</v>
      </c>
      <c r="BG232" s="205">
        <f>IF(N232="zákl. přenesená",J232,0)</f>
        <v>0</v>
      </c>
      <c r="BH232" s="205">
        <f>IF(N232="sníž. přenesená",J232,0)</f>
        <v>0</v>
      </c>
      <c r="BI232" s="205">
        <f>IF(N232="nulová",J232,0)</f>
        <v>0</v>
      </c>
      <c r="BJ232" s="17" t="s">
        <v>81</v>
      </c>
      <c r="BK232" s="205">
        <f>ROUND(I232*H232,2)</f>
        <v>0</v>
      </c>
      <c r="BL232" s="17" t="s">
        <v>123</v>
      </c>
      <c r="BM232" s="204" t="s">
        <v>487</v>
      </c>
    </row>
    <row r="233" s="2" customFormat="1">
      <c r="A233" s="38"/>
      <c r="B233" s="39"/>
      <c r="C233" s="40"/>
      <c r="D233" s="206" t="s">
        <v>125</v>
      </c>
      <c r="E233" s="40"/>
      <c r="F233" s="207" t="s">
        <v>488</v>
      </c>
      <c r="G233" s="40"/>
      <c r="H233" s="40"/>
      <c r="I233" s="208"/>
      <c r="J233" s="40"/>
      <c r="K233" s="40"/>
      <c r="L233" s="44"/>
      <c r="M233" s="209"/>
      <c r="N233" s="210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125</v>
      </c>
      <c r="AU233" s="17" t="s">
        <v>81</v>
      </c>
    </row>
    <row r="234" s="2" customFormat="1" ht="16.5" customHeight="1">
      <c r="A234" s="38"/>
      <c r="B234" s="39"/>
      <c r="C234" s="193" t="s">
        <v>489</v>
      </c>
      <c r="D234" s="193" t="s">
        <v>118</v>
      </c>
      <c r="E234" s="194" t="s">
        <v>490</v>
      </c>
      <c r="F234" s="195" t="s">
        <v>491</v>
      </c>
      <c r="G234" s="196" t="s">
        <v>121</v>
      </c>
      <c r="H234" s="197">
        <v>104</v>
      </c>
      <c r="I234" s="198"/>
      <c r="J234" s="199">
        <f>ROUND(I234*H234,2)</f>
        <v>0</v>
      </c>
      <c r="K234" s="195" t="s">
        <v>122</v>
      </c>
      <c r="L234" s="44"/>
      <c r="M234" s="200" t="s">
        <v>19</v>
      </c>
      <c r="N234" s="201" t="s">
        <v>47</v>
      </c>
      <c r="O234" s="84"/>
      <c r="P234" s="202">
        <f>O234*H234</f>
        <v>0</v>
      </c>
      <c r="Q234" s="202">
        <v>0.00020000000000000001</v>
      </c>
      <c r="R234" s="202">
        <f>Q234*H234</f>
        <v>0.020800000000000003</v>
      </c>
      <c r="S234" s="202">
        <v>0</v>
      </c>
      <c r="T234" s="203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04" t="s">
        <v>123</v>
      </c>
      <c r="AT234" s="204" t="s">
        <v>118</v>
      </c>
      <c r="AU234" s="204" t="s">
        <v>81</v>
      </c>
      <c r="AY234" s="17" t="s">
        <v>117</v>
      </c>
      <c r="BE234" s="205">
        <f>IF(N234="základní",J234,0)</f>
        <v>0</v>
      </c>
      <c r="BF234" s="205">
        <f>IF(N234="snížená",J234,0)</f>
        <v>0</v>
      </c>
      <c r="BG234" s="205">
        <f>IF(N234="zákl. přenesená",J234,0)</f>
        <v>0</v>
      </c>
      <c r="BH234" s="205">
        <f>IF(N234="sníž. přenesená",J234,0)</f>
        <v>0</v>
      </c>
      <c r="BI234" s="205">
        <f>IF(N234="nulová",J234,0)</f>
        <v>0</v>
      </c>
      <c r="BJ234" s="17" t="s">
        <v>81</v>
      </c>
      <c r="BK234" s="205">
        <f>ROUND(I234*H234,2)</f>
        <v>0</v>
      </c>
      <c r="BL234" s="17" t="s">
        <v>123</v>
      </c>
      <c r="BM234" s="204" t="s">
        <v>492</v>
      </c>
    </row>
    <row r="235" s="2" customFormat="1">
      <c r="A235" s="38"/>
      <c r="B235" s="39"/>
      <c r="C235" s="40"/>
      <c r="D235" s="206" t="s">
        <v>125</v>
      </c>
      <c r="E235" s="40"/>
      <c r="F235" s="207" t="s">
        <v>493</v>
      </c>
      <c r="G235" s="40"/>
      <c r="H235" s="40"/>
      <c r="I235" s="208"/>
      <c r="J235" s="40"/>
      <c r="K235" s="40"/>
      <c r="L235" s="44"/>
      <c r="M235" s="209"/>
      <c r="N235" s="210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125</v>
      </c>
      <c r="AU235" s="17" t="s">
        <v>81</v>
      </c>
    </row>
    <row r="236" s="2" customFormat="1" ht="24.15" customHeight="1">
      <c r="A236" s="38"/>
      <c r="B236" s="39"/>
      <c r="C236" s="193" t="s">
        <v>494</v>
      </c>
      <c r="D236" s="193" t="s">
        <v>118</v>
      </c>
      <c r="E236" s="194" t="s">
        <v>495</v>
      </c>
      <c r="F236" s="195" t="s">
        <v>496</v>
      </c>
      <c r="G236" s="196" t="s">
        <v>121</v>
      </c>
      <c r="H236" s="197">
        <v>195</v>
      </c>
      <c r="I236" s="198"/>
      <c r="J236" s="199">
        <f>ROUND(I236*H236,2)</f>
        <v>0</v>
      </c>
      <c r="K236" s="195" t="s">
        <v>122</v>
      </c>
      <c r="L236" s="44"/>
      <c r="M236" s="200" t="s">
        <v>19</v>
      </c>
      <c r="N236" s="201" t="s">
        <v>47</v>
      </c>
      <c r="O236" s="84"/>
      <c r="P236" s="202">
        <f>O236*H236</f>
        <v>0</v>
      </c>
      <c r="Q236" s="202">
        <v>0.13096479999999999</v>
      </c>
      <c r="R236" s="202">
        <f>Q236*H236</f>
        <v>25.538135999999998</v>
      </c>
      <c r="S236" s="202">
        <v>0</v>
      </c>
      <c r="T236" s="203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4" t="s">
        <v>123</v>
      </c>
      <c r="AT236" s="204" t="s">
        <v>118</v>
      </c>
      <c r="AU236" s="204" t="s">
        <v>81</v>
      </c>
      <c r="AY236" s="17" t="s">
        <v>117</v>
      </c>
      <c r="BE236" s="205">
        <f>IF(N236="základní",J236,0)</f>
        <v>0</v>
      </c>
      <c r="BF236" s="205">
        <f>IF(N236="snížená",J236,0)</f>
        <v>0</v>
      </c>
      <c r="BG236" s="205">
        <f>IF(N236="zákl. přenesená",J236,0)</f>
        <v>0</v>
      </c>
      <c r="BH236" s="205">
        <f>IF(N236="sníž. přenesená",J236,0)</f>
        <v>0</v>
      </c>
      <c r="BI236" s="205">
        <f>IF(N236="nulová",J236,0)</f>
        <v>0</v>
      </c>
      <c r="BJ236" s="17" t="s">
        <v>81</v>
      </c>
      <c r="BK236" s="205">
        <f>ROUND(I236*H236,2)</f>
        <v>0</v>
      </c>
      <c r="BL236" s="17" t="s">
        <v>123</v>
      </c>
      <c r="BM236" s="204" t="s">
        <v>497</v>
      </c>
    </row>
    <row r="237" s="2" customFormat="1">
      <c r="A237" s="38"/>
      <c r="B237" s="39"/>
      <c r="C237" s="40"/>
      <c r="D237" s="206" t="s">
        <v>125</v>
      </c>
      <c r="E237" s="40"/>
      <c r="F237" s="207" t="s">
        <v>498</v>
      </c>
      <c r="G237" s="40"/>
      <c r="H237" s="40"/>
      <c r="I237" s="208"/>
      <c r="J237" s="40"/>
      <c r="K237" s="40"/>
      <c r="L237" s="44"/>
      <c r="M237" s="209"/>
      <c r="N237" s="210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125</v>
      </c>
      <c r="AU237" s="17" t="s">
        <v>81</v>
      </c>
    </row>
    <row r="238" s="2" customFormat="1" ht="16.5" customHeight="1">
      <c r="A238" s="38"/>
      <c r="B238" s="39"/>
      <c r="C238" s="224" t="s">
        <v>499</v>
      </c>
      <c r="D238" s="224" t="s">
        <v>282</v>
      </c>
      <c r="E238" s="225" t="s">
        <v>500</v>
      </c>
      <c r="F238" s="226" t="s">
        <v>501</v>
      </c>
      <c r="G238" s="227" t="s">
        <v>330</v>
      </c>
      <c r="H238" s="228">
        <v>388</v>
      </c>
      <c r="I238" s="229"/>
      <c r="J238" s="230">
        <f>ROUND(I238*H238,2)</f>
        <v>0</v>
      </c>
      <c r="K238" s="226" t="s">
        <v>19</v>
      </c>
      <c r="L238" s="231"/>
      <c r="M238" s="232" t="s">
        <v>19</v>
      </c>
      <c r="N238" s="233" t="s">
        <v>47</v>
      </c>
      <c r="O238" s="84"/>
      <c r="P238" s="202">
        <f>O238*H238</f>
        <v>0</v>
      </c>
      <c r="Q238" s="202">
        <v>0.058000000000000003</v>
      </c>
      <c r="R238" s="202">
        <f>Q238*H238</f>
        <v>22.504000000000001</v>
      </c>
      <c r="S238" s="202">
        <v>0</v>
      </c>
      <c r="T238" s="203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04" t="s">
        <v>159</v>
      </c>
      <c r="AT238" s="204" t="s">
        <v>282</v>
      </c>
      <c r="AU238" s="204" t="s">
        <v>81</v>
      </c>
      <c r="AY238" s="17" t="s">
        <v>117</v>
      </c>
      <c r="BE238" s="205">
        <f>IF(N238="základní",J238,0)</f>
        <v>0</v>
      </c>
      <c r="BF238" s="205">
        <f>IF(N238="snížená",J238,0)</f>
        <v>0</v>
      </c>
      <c r="BG238" s="205">
        <f>IF(N238="zákl. přenesená",J238,0)</f>
        <v>0</v>
      </c>
      <c r="BH238" s="205">
        <f>IF(N238="sníž. přenesená",J238,0)</f>
        <v>0</v>
      </c>
      <c r="BI238" s="205">
        <f>IF(N238="nulová",J238,0)</f>
        <v>0</v>
      </c>
      <c r="BJ238" s="17" t="s">
        <v>81</v>
      </c>
      <c r="BK238" s="205">
        <f>ROUND(I238*H238,2)</f>
        <v>0</v>
      </c>
      <c r="BL238" s="17" t="s">
        <v>123</v>
      </c>
      <c r="BM238" s="204" t="s">
        <v>502</v>
      </c>
    </row>
    <row r="239" s="2" customFormat="1" ht="16.5" customHeight="1">
      <c r="A239" s="38"/>
      <c r="B239" s="39"/>
      <c r="C239" s="224" t="s">
        <v>503</v>
      </c>
      <c r="D239" s="224" t="s">
        <v>282</v>
      </c>
      <c r="E239" s="225" t="s">
        <v>504</v>
      </c>
      <c r="F239" s="226" t="s">
        <v>505</v>
      </c>
      <c r="G239" s="227" t="s">
        <v>330</v>
      </c>
      <c r="H239" s="228">
        <v>3</v>
      </c>
      <c r="I239" s="229"/>
      <c r="J239" s="230">
        <f>ROUND(I239*H239,2)</f>
        <v>0</v>
      </c>
      <c r="K239" s="226" t="s">
        <v>19</v>
      </c>
      <c r="L239" s="231"/>
      <c r="M239" s="232" t="s">
        <v>19</v>
      </c>
      <c r="N239" s="233" t="s">
        <v>47</v>
      </c>
      <c r="O239" s="84"/>
      <c r="P239" s="202">
        <f>O239*H239</f>
        <v>0</v>
      </c>
      <c r="Q239" s="202">
        <v>0.13300000000000001</v>
      </c>
      <c r="R239" s="202">
        <f>Q239*H239</f>
        <v>0.39900000000000002</v>
      </c>
      <c r="S239" s="202">
        <v>0</v>
      </c>
      <c r="T239" s="203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04" t="s">
        <v>159</v>
      </c>
      <c r="AT239" s="204" t="s">
        <v>282</v>
      </c>
      <c r="AU239" s="204" t="s">
        <v>81</v>
      </c>
      <c r="AY239" s="17" t="s">
        <v>117</v>
      </c>
      <c r="BE239" s="205">
        <f>IF(N239="základní",J239,0)</f>
        <v>0</v>
      </c>
      <c r="BF239" s="205">
        <f>IF(N239="snížená",J239,0)</f>
        <v>0</v>
      </c>
      <c r="BG239" s="205">
        <f>IF(N239="zákl. přenesená",J239,0)</f>
        <v>0</v>
      </c>
      <c r="BH239" s="205">
        <f>IF(N239="sníž. přenesená",J239,0)</f>
        <v>0</v>
      </c>
      <c r="BI239" s="205">
        <f>IF(N239="nulová",J239,0)</f>
        <v>0</v>
      </c>
      <c r="BJ239" s="17" t="s">
        <v>81</v>
      </c>
      <c r="BK239" s="205">
        <f>ROUND(I239*H239,2)</f>
        <v>0</v>
      </c>
      <c r="BL239" s="17" t="s">
        <v>123</v>
      </c>
      <c r="BM239" s="204" t="s">
        <v>506</v>
      </c>
    </row>
    <row r="240" s="2" customFormat="1" ht="16.5" customHeight="1">
      <c r="A240" s="38"/>
      <c r="B240" s="39"/>
      <c r="C240" s="224" t="s">
        <v>507</v>
      </c>
      <c r="D240" s="224" t="s">
        <v>282</v>
      </c>
      <c r="E240" s="225" t="s">
        <v>508</v>
      </c>
      <c r="F240" s="226" t="s">
        <v>509</v>
      </c>
      <c r="G240" s="227" t="s">
        <v>330</v>
      </c>
      <c r="H240" s="228">
        <v>3</v>
      </c>
      <c r="I240" s="229"/>
      <c r="J240" s="230">
        <f>ROUND(I240*H240,2)</f>
        <v>0</v>
      </c>
      <c r="K240" s="226" t="s">
        <v>19</v>
      </c>
      <c r="L240" s="231"/>
      <c r="M240" s="232" t="s">
        <v>19</v>
      </c>
      <c r="N240" s="233" t="s">
        <v>47</v>
      </c>
      <c r="O240" s="84"/>
      <c r="P240" s="202">
        <f>O240*H240</f>
        <v>0</v>
      </c>
      <c r="Q240" s="202">
        <v>0.029999999999999999</v>
      </c>
      <c r="R240" s="202">
        <f>Q240*H240</f>
        <v>0.089999999999999997</v>
      </c>
      <c r="S240" s="202">
        <v>0</v>
      </c>
      <c r="T240" s="203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04" t="s">
        <v>159</v>
      </c>
      <c r="AT240" s="204" t="s">
        <v>282</v>
      </c>
      <c r="AU240" s="204" t="s">
        <v>81</v>
      </c>
      <c r="AY240" s="17" t="s">
        <v>117</v>
      </c>
      <c r="BE240" s="205">
        <f>IF(N240="základní",J240,0)</f>
        <v>0</v>
      </c>
      <c r="BF240" s="205">
        <f>IF(N240="snížená",J240,0)</f>
        <v>0</v>
      </c>
      <c r="BG240" s="205">
        <f>IF(N240="zákl. přenesená",J240,0)</f>
        <v>0</v>
      </c>
      <c r="BH240" s="205">
        <f>IF(N240="sníž. přenesená",J240,0)</f>
        <v>0</v>
      </c>
      <c r="BI240" s="205">
        <f>IF(N240="nulová",J240,0)</f>
        <v>0</v>
      </c>
      <c r="BJ240" s="17" t="s">
        <v>81</v>
      </c>
      <c r="BK240" s="205">
        <f>ROUND(I240*H240,2)</f>
        <v>0</v>
      </c>
      <c r="BL240" s="17" t="s">
        <v>123</v>
      </c>
      <c r="BM240" s="204" t="s">
        <v>510</v>
      </c>
    </row>
    <row r="241" s="2" customFormat="1" ht="16.5" customHeight="1">
      <c r="A241" s="38"/>
      <c r="B241" s="39"/>
      <c r="C241" s="193" t="s">
        <v>511</v>
      </c>
      <c r="D241" s="193" t="s">
        <v>118</v>
      </c>
      <c r="E241" s="194" t="s">
        <v>512</v>
      </c>
      <c r="F241" s="195" t="s">
        <v>513</v>
      </c>
      <c r="G241" s="196" t="s">
        <v>330</v>
      </c>
      <c r="H241" s="197">
        <v>2</v>
      </c>
      <c r="I241" s="198"/>
      <c r="J241" s="199">
        <f>ROUND(I241*H241,2)</f>
        <v>0</v>
      </c>
      <c r="K241" s="195" t="s">
        <v>122</v>
      </c>
      <c r="L241" s="44"/>
      <c r="M241" s="200" t="s">
        <v>19</v>
      </c>
      <c r="N241" s="201" t="s">
        <v>47</v>
      </c>
      <c r="O241" s="84"/>
      <c r="P241" s="202">
        <f>O241*H241</f>
        <v>0</v>
      </c>
      <c r="Q241" s="202">
        <v>0.11240500000000001</v>
      </c>
      <c r="R241" s="202">
        <f>Q241*H241</f>
        <v>0.22481000000000001</v>
      </c>
      <c r="S241" s="202">
        <v>0</v>
      </c>
      <c r="T241" s="203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04" t="s">
        <v>123</v>
      </c>
      <c r="AT241" s="204" t="s">
        <v>118</v>
      </c>
      <c r="AU241" s="204" t="s">
        <v>81</v>
      </c>
      <c r="AY241" s="17" t="s">
        <v>117</v>
      </c>
      <c r="BE241" s="205">
        <f>IF(N241="základní",J241,0)</f>
        <v>0</v>
      </c>
      <c r="BF241" s="205">
        <f>IF(N241="snížená",J241,0)</f>
        <v>0</v>
      </c>
      <c r="BG241" s="205">
        <f>IF(N241="zákl. přenesená",J241,0)</f>
        <v>0</v>
      </c>
      <c r="BH241" s="205">
        <f>IF(N241="sníž. přenesená",J241,0)</f>
        <v>0</v>
      </c>
      <c r="BI241" s="205">
        <f>IF(N241="nulová",J241,0)</f>
        <v>0</v>
      </c>
      <c r="BJ241" s="17" t="s">
        <v>81</v>
      </c>
      <c r="BK241" s="205">
        <f>ROUND(I241*H241,2)</f>
        <v>0</v>
      </c>
      <c r="BL241" s="17" t="s">
        <v>123</v>
      </c>
      <c r="BM241" s="204" t="s">
        <v>514</v>
      </c>
    </row>
    <row r="242" s="2" customFormat="1">
      <c r="A242" s="38"/>
      <c r="B242" s="39"/>
      <c r="C242" s="40"/>
      <c r="D242" s="206" t="s">
        <v>125</v>
      </c>
      <c r="E242" s="40"/>
      <c r="F242" s="207" t="s">
        <v>515</v>
      </c>
      <c r="G242" s="40"/>
      <c r="H242" s="40"/>
      <c r="I242" s="208"/>
      <c r="J242" s="40"/>
      <c r="K242" s="40"/>
      <c r="L242" s="44"/>
      <c r="M242" s="209"/>
      <c r="N242" s="210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125</v>
      </c>
      <c r="AU242" s="17" t="s">
        <v>81</v>
      </c>
    </row>
    <row r="243" s="2" customFormat="1" ht="16.5" customHeight="1">
      <c r="A243" s="38"/>
      <c r="B243" s="39"/>
      <c r="C243" s="224" t="s">
        <v>516</v>
      </c>
      <c r="D243" s="224" t="s">
        <v>282</v>
      </c>
      <c r="E243" s="225" t="s">
        <v>517</v>
      </c>
      <c r="F243" s="226" t="s">
        <v>518</v>
      </c>
      <c r="G243" s="227" t="s">
        <v>330</v>
      </c>
      <c r="H243" s="228">
        <v>2</v>
      </c>
      <c r="I243" s="229"/>
      <c r="J243" s="230">
        <f>ROUND(I243*H243,2)</f>
        <v>0</v>
      </c>
      <c r="K243" s="226" t="s">
        <v>122</v>
      </c>
      <c r="L243" s="231"/>
      <c r="M243" s="232" t="s">
        <v>19</v>
      </c>
      <c r="N243" s="233" t="s">
        <v>47</v>
      </c>
      <c r="O243" s="84"/>
      <c r="P243" s="202">
        <f>O243*H243</f>
        <v>0</v>
      </c>
      <c r="Q243" s="202">
        <v>0.0061000000000000004</v>
      </c>
      <c r="R243" s="202">
        <f>Q243*H243</f>
        <v>0.012200000000000001</v>
      </c>
      <c r="S243" s="202">
        <v>0</v>
      </c>
      <c r="T243" s="203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04" t="s">
        <v>159</v>
      </c>
      <c r="AT243" s="204" t="s">
        <v>282</v>
      </c>
      <c r="AU243" s="204" t="s">
        <v>81</v>
      </c>
      <c r="AY243" s="17" t="s">
        <v>117</v>
      </c>
      <c r="BE243" s="205">
        <f>IF(N243="základní",J243,0)</f>
        <v>0</v>
      </c>
      <c r="BF243" s="205">
        <f>IF(N243="snížená",J243,0)</f>
        <v>0</v>
      </c>
      <c r="BG243" s="205">
        <f>IF(N243="zákl. přenesená",J243,0)</f>
        <v>0</v>
      </c>
      <c r="BH243" s="205">
        <f>IF(N243="sníž. přenesená",J243,0)</f>
        <v>0</v>
      </c>
      <c r="BI243" s="205">
        <f>IF(N243="nulová",J243,0)</f>
        <v>0</v>
      </c>
      <c r="BJ243" s="17" t="s">
        <v>81</v>
      </c>
      <c r="BK243" s="205">
        <f>ROUND(I243*H243,2)</f>
        <v>0</v>
      </c>
      <c r="BL243" s="17" t="s">
        <v>123</v>
      </c>
      <c r="BM243" s="204" t="s">
        <v>519</v>
      </c>
    </row>
    <row r="244" s="2" customFormat="1" ht="16.5" customHeight="1">
      <c r="A244" s="38"/>
      <c r="B244" s="39"/>
      <c r="C244" s="193" t="s">
        <v>520</v>
      </c>
      <c r="D244" s="193" t="s">
        <v>118</v>
      </c>
      <c r="E244" s="194" t="s">
        <v>521</v>
      </c>
      <c r="F244" s="195" t="s">
        <v>522</v>
      </c>
      <c r="G244" s="196" t="s">
        <v>330</v>
      </c>
      <c r="H244" s="197">
        <v>2</v>
      </c>
      <c r="I244" s="198"/>
      <c r="J244" s="199">
        <f>ROUND(I244*H244,2)</f>
        <v>0</v>
      </c>
      <c r="K244" s="195" t="s">
        <v>122</v>
      </c>
      <c r="L244" s="44"/>
      <c r="M244" s="200" t="s">
        <v>19</v>
      </c>
      <c r="N244" s="201" t="s">
        <v>47</v>
      </c>
      <c r="O244" s="84"/>
      <c r="P244" s="202">
        <f>O244*H244</f>
        <v>0</v>
      </c>
      <c r="Q244" s="202">
        <v>0.0010499999999999999</v>
      </c>
      <c r="R244" s="202">
        <f>Q244*H244</f>
        <v>0.0020999999999999999</v>
      </c>
      <c r="S244" s="202">
        <v>0</v>
      </c>
      <c r="T244" s="203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4" t="s">
        <v>123</v>
      </c>
      <c r="AT244" s="204" t="s">
        <v>118</v>
      </c>
      <c r="AU244" s="204" t="s">
        <v>81</v>
      </c>
      <c r="AY244" s="17" t="s">
        <v>117</v>
      </c>
      <c r="BE244" s="205">
        <f>IF(N244="základní",J244,0)</f>
        <v>0</v>
      </c>
      <c r="BF244" s="205">
        <f>IF(N244="snížená",J244,0)</f>
        <v>0</v>
      </c>
      <c r="BG244" s="205">
        <f>IF(N244="zákl. přenesená",J244,0)</f>
        <v>0</v>
      </c>
      <c r="BH244" s="205">
        <f>IF(N244="sníž. přenesená",J244,0)</f>
        <v>0</v>
      </c>
      <c r="BI244" s="205">
        <f>IF(N244="nulová",J244,0)</f>
        <v>0</v>
      </c>
      <c r="BJ244" s="17" t="s">
        <v>81</v>
      </c>
      <c r="BK244" s="205">
        <f>ROUND(I244*H244,2)</f>
        <v>0</v>
      </c>
      <c r="BL244" s="17" t="s">
        <v>123</v>
      </c>
      <c r="BM244" s="204" t="s">
        <v>523</v>
      </c>
    </row>
    <row r="245" s="2" customFormat="1">
      <c r="A245" s="38"/>
      <c r="B245" s="39"/>
      <c r="C245" s="40"/>
      <c r="D245" s="206" t="s">
        <v>125</v>
      </c>
      <c r="E245" s="40"/>
      <c r="F245" s="207" t="s">
        <v>524</v>
      </c>
      <c r="G245" s="40"/>
      <c r="H245" s="40"/>
      <c r="I245" s="208"/>
      <c r="J245" s="40"/>
      <c r="K245" s="40"/>
      <c r="L245" s="44"/>
      <c r="M245" s="209"/>
      <c r="N245" s="210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125</v>
      </c>
      <c r="AU245" s="17" t="s">
        <v>81</v>
      </c>
    </row>
    <row r="246" s="2" customFormat="1" ht="16.5" customHeight="1">
      <c r="A246" s="38"/>
      <c r="B246" s="39"/>
      <c r="C246" s="224" t="s">
        <v>525</v>
      </c>
      <c r="D246" s="224" t="s">
        <v>282</v>
      </c>
      <c r="E246" s="225" t="s">
        <v>526</v>
      </c>
      <c r="F246" s="226" t="s">
        <v>527</v>
      </c>
      <c r="G246" s="227" t="s">
        <v>330</v>
      </c>
      <c r="H246" s="228">
        <v>2</v>
      </c>
      <c r="I246" s="229"/>
      <c r="J246" s="230">
        <f>ROUND(I246*H246,2)</f>
        <v>0</v>
      </c>
      <c r="K246" s="226" t="s">
        <v>122</v>
      </c>
      <c r="L246" s="231"/>
      <c r="M246" s="232" t="s">
        <v>19</v>
      </c>
      <c r="N246" s="233" t="s">
        <v>47</v>
      </c>
      <c r="O246" s="84"/>
      <c r="P246" s="202">
        <f>O246*H246</f>
        <v>0</v>
      </c>
      <c r="Q246" s="202">
        <v>0.0012999999999999999</v>
      </c>
      <c r="R246" s="202">
        <f>Q246*H246</f>
        <v>0.0025999999999999999</v>
      </c>
      <c r="S246" s="202">
        <v>0</v>
      </c>
      <c r="T246" s="203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04" t="s">
        <v>159</v>
      </c>
      <c r="AT246" s="204" t="s">
        <v>282</v>
      </c>
      <c r="AU246" s="204" t="s">
        <v>81</v>
      </c>
      <c r="AY246" s="17" t="s">
        <v>117</v>
      </c>
      <c r="BE246" s="205">
        <f>IF(N246="základní",J246,0)</f>
        <v>0</v>
      </c>
      <c r="BF246" s="205">
        <f>IF(N246="snížená",J246,0)</f>
        <v>0</v>
      </c>
      <c r="BG246" s="205">
        <f>IF(N246="zákl. přenesená",J246,0)</f>
        <v>0</v>
      </c>
      <c r="BH246" s="205">
        <f>IF(N246="sníž. přenesená",J246,0)</f>
        <v>0</v>
      </c>
      <c r="BI246" s="205">
        <f>IF(N246="nulová",J246,0)</f>
        <v>0</v>
      </c>
      <c r="BJ246" s="17" t="s">
        <v>81</v>
      </c>
      <c r="BK246" s="205">
        <f>ROUND(I246*H246,2)</f>
        <v>0</v>
      </c>
      <c r="BL246" s="17" t="s">
        <v>123</v>
      </c>
      <c r="BM246" s="204" t="s">
        <v>528</v>
      </c>
    </row>
    <row r="247" s="2" customFormat="1" ht="24.15" customHeight="1">
      <c r="A247" s="38"/>
      <c r="B247" s="39"/>
      <c r="C247" s="193" t="s">
        <v>529</v>
      </c>
      <c r="D247" s="193" t="s">
        <v>118</v>
      </c>
      <c r="E247" s="194" t="s">
        <v>530</v>
      </c>
      <c r="F247" s="195" t="s">
        <v>531</v>
      </c>
      <c r="G247" s="196" t="s">
        <v>121</v>
      </c>
      <c r="H247" s="197">
        <v>40</v>
      </c>
      <c r="I247" s="198"/>
      <c r="J247" s="199">
        <f>ROUND(I247*H247,2)</f>
        <v>0</v>
      </c>
      <c r="K247" s="195" t="s">
        <v>122</v>
      </c>
      <c r="L247" s="44"/>
      <c r="M247" s="200" t="s">
        <v>19</v>
      </c>
      <c r="N247" s="201" t="s">
        <v>47</v>
      </c>
      <c r="O247" s="84"/>
      <c r="P247" s="202">
        <f>O247*H247</f>
        <v>0</v>
      </c>
      <c r="Q247" s="202">
        <v>0.0021909999999999998</v>
      </c>
      <c r="R247" s="202">
        <f>Q247*H247</f>
        <v>0.087639999999999996</v>
      </c>
      <c r="S247" s="202">
        <v>0</v>
      </c>
      <c r="T247" s="203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04" t="s">
        <v>123</v>
      </c>
      <c r="AT247" s="204" t="s">
        <v>118</v>
      </c>
      <c r="AU247" s="204" t="s">
        <v>81</v>
      </c>
      <c r="AY247" s="17" t="s">
        <v>117</v>
      </c>
      <c r="BE247" s="205">
        <f>IF(N247="základní",J247,0)</f>
        <v>0</v>
      </c>
      <c r="BF247" s="205">
        <f>IF(N247="snížená",J247,0)</f>
        <v>0</v>
      </c>
      <c r="BG247" s="205">
        <f>IF(N247="zákl. přenesená",J247,0)</f>
        <v>0</v>
      </c>
      <c r="BH247" s="205">
        <f>IF(N247="sníž. přenesená",J247,0)</f>
        <v>0</v>
      </c>
      <c r="BI247" s="205">
        <f>IF(N247="nulová",J247,0)</f>
        <v>0</v>
      </c>
      <c r="BJ247" s="17" t="s">
        <v>81</v>
      </c>
      <c r="BK247" s="205">
        <f>ROUND(I247*H247,2)</f>
        <v>0</v>
      </c>
      <c r="BL247" s="17" t="s">
        <v>123</v>
      </c>
      <c r="BM247" s="204" t="s">
        <v>532</v>
      </c>
    </row>
    <row r="248" s="2" customFormat="1">
      <c r="A248" s="38"/>
      <c r="B248" s="39"/>
      <c r="C248" s="40"/>
      <c r="D248" s="206" t="s">
        <v>125</v>
      </c>
      <c r="E248" s="40"/>
      <c r="F248" s="207" t="s">
        <v>533</v>
      </c>
      <c r="G248" s="40"/>
      <c r="H248" s="40"/>
      <c r="I248" s="208"/>
      <c r="J248" s="40"/>
      <c r="K248" s="40"/>
      <c r="L248" s="44"/>
      <c r="M248" s="209"/>
      <c r="N248" s="210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125</v>
      </c>
      <c r="AU248" s="17" t="s">
        <v>81</v>
      </c>
    </row>
    <row r="249" s="11" customFormat="1" ht="25.92" customHeight="1">
      <c r="A249" s="11"/>
      <c r="B249" s="179"/>
      <c r="C249" s="180"/>
      <c r="D249" s="181" t="s">
        <v>75</v>
      </c>
      <c r="E249" s="182" t="s">
        <v>534</v>
      </c>
      <c r="F249" s="182" t="s">
        <v>535</v>
      </c>
      <c r="G249" s="180"/>
      <c r="H249" s="180"/>
      <c r="I249" s="183"/>
      <c r="J249" s="184">
        <f>BK249</f>
        <v>0</v>
      </c>
      <c r="K249" s="180"/>
      <c r="L249" s="185"/>
      <c r="M249" s="186"/>
      <c r="N249" s="187"/>
      <c r="O249" s="187"/>
      <c r="P249" s="188">
        <f>SUM(P250:P251)</f>
        <v>0</v>
      </c>
      <c r="Q249" s="187"/>
      <c r="R249" s="188">
        <f>SUM(R250:R251)</f>
        <v>0</v>
      </c>
      <c r="S249" s="187"/>
      <c r="T249" s="189">
        <f>SUM(T250:T251)</f>
        <v>0</v>
      </c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R249" s="190" t="s">
        <v>81</v>
      </c>
      <c r="AT249" s="191" t="s">
        <v>75</v>
      </c>
      <c r="AU249" s="191" t="s">
        <v>76</v>
      </c>
      <c r="AY249" s="190" t="s">
        <v>117</v>
      </c>
      <c r="BK249" s="192">
        <f>SUM(BK250:BK251)</f>
        <v>0</v>
      </c>
    </row>
    <row r="250" s="2" customFormat="1" ht="24.15" customHeight="1">
      <c r="A250" s="38"/>
      <c r="B250" s="39"/>
      <c r="C250" s="193" t="s">
        <v>536</v>
      </c>
      <c r="D250" s="193" t="s">
        <v>118</v>
      </c>
      <c r="E250" s="194" t="s">
        <v>537</v>
      </c>
      <c r="F250" s="195" t="s">
        <v>538</v>
      </c>
      <c r="G250" s="196" t="s">
        <v>185</v>
      </c>
      <c r="H250" s="197">
        <v>1945.8340000000001</v>
      </c>
      <c r="I250" s="198"/>
      <c r="J250" s="199">
        <f>ROUND(I250*H250,2)</f>
        <v>0</v>
      </c>
      <c r="K250" s="195" t="s">
        <v>122</v>
      </c>
      <c r="L250" s="44"/>
      <c r="M250" s="200" t="s">
        <v>19</v>
      </c>
      <c r="N250" s="201" t="s">
        <v>47</v>
      </c>
      <c r="O250" s="84"/>
      <c r="P250" s="202">
        <f>O250*H250</f>
        <v>0</v>
      </c>
      <c r="Q250" s="202">
        <v>0</v>
      </c>
      <c r="R250" s="202">
        <f>Q250*H250</f>
        <v>0</v>
      </c>
      <c r="S250" s="202">
        <v>0</v>
      </c>
      <c r="T250" s="203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04" t="s">
        <v>123</v>
      </c>
      <c r="AT250" s="204" t="s">
        <v>118</v>
      </c>
      <c r="AU250" s="204" t="s">
        <v>81</v>
      </c>
      <c r="AY250" s="17" t="s">
        <v>117</v>
      </c>
      <c r="BE250" s="205">
        <f>IF(N250="základní",J250,0)</f>
        <v>0</v>
      </c>
      <c r="BF250" s="205">
        <f>IF(N250="snížená",J250,0)</f>
        <v>0</v>
      </c>
      <c r="BG250" s="205">
        <f>IF(N250="zákl. přenesená",J250,0)</f>
        <v>0</v>
      </c>
      <c r="BH250" s="205">
        <f>IF(N250="sníž. přenesená",J250,0)</f>
        <v>0</v>
      </c>
      <c r="BI250" s="205">
        <f>IF(N250="nulová",J250,0)</f>
        <v>0</v>
      </c>
      <c r="BJ250" s="17" t="s">
        <v>81</v>
      </c>
      <c r="BK250" s="205">
        <f>ROUND(I250*H250,2)</f>
        <v>0</v>
      </c>
      <c r="BL250" s="17" t="s">
        <v>123</v>
      </c>
      <c r="BM250" s="204" t="s">
        <v>539</v>
      </c>
    </row>
    <row r="251" s="2" customFormat="1">
      <c r="A251" s="38"/>
      <c r="B251" s="39"/>
      <c r="C251" s="40"/>
      <c r="D251" s="206" t="s">
        <v>125</v>
      </c>
      <c r="E251" s="40"/>
      <c r="F251" s="207" t="s">
        <v>540</v>
      </c>
      <c r="G251" s="40"/>
      <c r="H251" s="40"/>
      <c r="I251" s="208"/>
      <c r="J251" s="40"/>
      <c r="K251" s="40"/>
      <c r="L251" s="44"/>
      <c r="M251" s="234"/>
      <c r="N251" s="235"/>
      <c r="O251" s="236"/>
      <c r="P251" s="236"/>
      <c r="Q251" s="236"/>
      <c r="R251" s="236"/>
      <c r="S251" s="236"/>
      <c r="T251" s="237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125</v>
      </c>
      <c r="AU251" s="17" t="s">
        <v>81</v>
      </c>
    </row>
    <row r="252" s="2" customFormat="1" ht="6.96" customHeight="1">
      <c r="A252" s="38"/>
      <c r="B252" s="59"/>
      <c r="C252" s="60"/>
      <c r="D252" s="60"/>
      <c r="E252" s="60"/>
      <c r="F252" s="60"/>
      <c r="G252" s="60"/>
      <c r="H252" s="60"/>
      <c r="I252" s="60"/>
      <c r="J252" s="60"/>
      <c r="K252" s="60"/>
      <c r="L252" s="44"/>
      <c r="M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</row>
  </sheetData>
  <sheetProtection sheet="1" autoFilter="0" formatColumns="0" formatRows="0" objects="1" scenarios="1" spinCount="100000" saltValue="FLyFTjquN03I1/isudh4vbrmkD7R2bWLsZ8J/ab7dzS5g4JFGys/e3FHX/YZnx2S/8uLGmEuWquu46QJnez48Q==" hashValue="UZsEgr7ypRMb6L2bZ9y6w3tNZyuAUJXb2KrtVdKrg69TI5+0GPz4/45lHtl3ASTVize9NfA0Qdv4TOxEpk+4zw==" algorithmName="SHA-512" password="C4E3"/>
  <autoFilter ref="C79:K251"/>
  <mergeCells count="6">
    <mergeCell ref="E7:H7"/>
    <mergeCell ref="E16:H16"/>
    <mergeCell ref="E25:H25"/>
    <mergeCell ref="E46:H46"/>
    <mergeCell ref="E72:H72"/>
    <mergeCell ref="L2:V2"/>
  </mergeCells>
  <hyperlinks>
    <hyperlink ref="F83" r:id="rId1" display="https://podminky.urs.cz/item/CS_URS_2023_01/919735112"/>
    <hyperlink ref="F85" r:id="rId2" display="https://podminky.urs.cz/item/CS_URS_2023_01/113106121"/>
    <hyperlink ref="F87" r:id="rId3" display="https://podminky.urs.cz/item/CS_URS_2023_01/113106161"/>
    <hyperlink ref="F90" r:id="rId4" display="https://podminky.urs.cz/item/CS_URS_2023_01/113107242"/>
    <hyperlink ref="F92" r:id="rId5" display="https://podminky.urs.cz/item/CS_URS_2023_01/113107232"/>
    <hyperlink ref="F94" r:id="rId6" display="https://podminky.urs.cz/item/CS_URS_2023_01/113107223"/>
    <hyperlink ref="F96" r:id="rId7" display="https://podminky.urs.cz/item/CS_URS_2023_01/113201112"/>
    <hyperlink ref="F99" r:id="rId8" display="https://podminky.urs.cz/item/CS_URS_2023_01/113202111"/>
    <hyperlink ref="F102" r:id="rId9" display="https://podminky.urs.cz/item/CS_URS_2023_01/113204111"/>
    <hyperlink ref="F104" r:id="rId10" display="https://podminky.urs.cz/item/CS_URS_2023_01/113203111"/>
    <hyperlink ref="F107" r:id="rId11" display="https://podminky.urs.cz/item/CS_URS_2023_01/966008212"/>
    <hyperlink ref="F109" r:id="rId12" display="https://podminky.urs.cz/item/CS_URS_2023_01/966007122"/>
    <hyperlink ref="F111" r:id="rId13" display="https://podminky.urs.cz/item/CS_URS_2023_01/997221551"/>
    <hyperlink ref="F115" r:id="rId14" display="https://podminky.urs.cz/item/CS_URS_2023_01/997221559"/>
    <hyperlink ref="F118" r:id="rId15" display="https://podminky.urs.cz/item/CS_URS_2023_01/997221875"/>
    <hyperlink ref="F120" r:id="rId16" display="https://podminky.urs.cz/item/CS_URS_2023_01/997221873"/>
    <hyperlink ref="F122" r:id="rId17" display="https://podminky.urs.cz/item/CS_URS_2023_01/997013861"/>
    <hyperlink ref="F125" r:id="rId18" display="https://podminky.urs.cz/item/CS_URS_2023_01/121151113"/>
    <hyperlink ref="F127" r:id="rId19" display="https://podminky.urs.cz/item/CS_URS_2023_01/129911121"/>
    <hyperlink ref="F130" r:id="rId20" display="https://podminky.urs.cz/item/CS_URS_2023_01/162751117"/>
    <hyperlink ref="F132" r:id="rId21" display="https://podminky.urs.cz/item/CS_URS_2023_01/171251201"/>
    <hyperlink ref="F134" r:id="rId22" display="https://podminky.urs.cz/item/CS_URS_2023_01/997013861"/>
    <hyperlink ref="F137" r:id="rId23" display="https://podminky.urs.cz/item/CS_URS_2025_01/167151101"/>
    <hyperlink ref="F141" r:id="rId24" display="https://podminky.urs.cz/item/CS_URS_2023_01/162751117"/>
    <hyperlink ref="F143" r:id="rId25" display="https://podminky.urs.cz/item/CS_URS_2023_01/171251201"/>
    <hyperlink ref="F145" r:id="rId26" display="https://podminky.urs.cz/item/CS_URS_2025_01/181351103"/>
    <hyperlink ref="F148" r:id="rId27" display="https://podminky.urs.cz/item/CS_URS_2023_01/181451131"/>
    <hyperlink ref="F152" r:id="rId28" display="https://podminky.urs.cz/item/CS_URS_2023_01/564861111"/>
    <hyperlink ref="F155" r:id="rId29" display="https://podminky.urs.cz/item/CS_URS_2023_01/564871111"/>
    <hyperlink ref="F158" r:id="rId30" display="https://podminky.urs.cz/item/CS_URS_2023_01/596211213"/>
    <hyperlink ref="F164" r:id="rId31" display="https://podminky.urs.cz/item/CS_URS_2023_01/565155111"/>
    <hyperlink ref="F166" r:id="rId32" display="https://podminky.urs.cz/item/CS_URS_2023_01/577144111"/>
    <hyperlink ref="F168" r:id="rId33" display="https://podminky.urs.cz/item/CS_URS_2023_01/573111115"/>
    <hyperlink ref="F170" r:id="rId34" display="https://podminky.urs.cz/item/CS_URS_2023_01/573211111"/>
    <hyperlink ref="F172" r:id="rId35" display="https://podminky.urs.cz/item/CS_URS_2023_01/919732221"/>
    <hyperlink ref="F174" r:id="rId36" display="https://podminky.urs.cz/item/CS_URS_2023_01/043154000"/>
    <hyperlink ref="F177" r:id="rId37" display="https://podminky.urs.cz/item/CS_URS_2023_01/877315211"/>
    <hyperlink ref="F181" r:id="rId38" display="https://podminky.urs.cz/item/CS_URS_2023_01/899204112"/>
    <hyperlink ref="F185" r:id="rId39" display="https://podminky.urs.cz/item/CS_URS_2023_01/452112132"/>
    <hyperlink ref="F188" r:id="rId40" display="https://podminky.urs.cz/item/CS_URS_2023_01/895941351"/>
    <hyperlink ref="F191" r:id="rId41" display="https://podminky.urs.cz/item/CS_URS_2023_01/895941362"/>
    <hyperlink ref="F194" r:id="rId42" display="https://podminky.urs.cz/item/CS_URS_2023_01/895941361"/>
    <hyperlink ref="F197" r:id="rId43" display="https://podminky.urs.cz/item/CS_URS_2023_01/895941366"/>
    <hyperlink ref="F200" r:id="rId44" display="https://podminky.urs.cz/item/CS_URS_2023_01/895941343"/>
    <hyperlink ref="F203" r:id="rId45" display="https://podminky.urs.cz/item/CS_URS_2023_01/899620121"/>
    <hyperlink ref="F205" r:id="rId46" display="https://podminky.urs.cz/item/CS_URS_2023_01/899 33-1111"/>
    <hyperlink ref="F211" r:id="rId47" display="https://podminky.urs.cz/item/CS_URS_2023_01/916241213"/>
    <hyperlink ref="F216" r:id="rId48" display="https://podminky.urs.cz/item/CS_URS_2023_01/916241113"/>
    <hyperlink ref="F221" r:id="rId49" display="https://podminky.urs.cz/item/CS_URS_2023_01/979024443"/>
    <hyperlink ref="F223" r:id="rId50" display="https://podminky.urs.cz/item/CS_URS_2023_01/916231213"/>
    <hyperlink ref="F227" r:id="rId51" display="https://podminky.urs.cz/item/CS_URS_2023_01/916111123"/>
    <hyperlink ref="F231" r:id="rId52" display="https://podminky.urs.cz/item/CS_URS_2023_01/979071122"/>
    <hyperlink ref="F233" r:id="rId53" display="https://podminky.urs.cz/item/CS_URS_2023_01/915221111"/>
    <hyperlink ref="F235" r:id="rId54" display="https://podminky.urs.cz/item/CS_URS_2023_01/915211115"/>
    <hyperlink ref="F237" r:id="rId55" display="https://podminky.urs.cz/item/CS_URS_2023_01/935112111"/>
    <hyperlink ref="F242" r:id="rId56" display="https://podminky.urs.cz/item/CS_URS_2023_01/914511112"/>
    <hyperlink ref="F245" r:id="rId57" display="https://podminky.urs.cz/item/CS_URS_2023_01/914111121"/>
    <hyperlink ref="F248" r:id="rId58" display="https://podminky.urs.cz/item/CS_URS_2023_01/915223121"/>
    <hyperlink ref="F251" r:id="rId59" display="https://podminky.urs.cz/item/CS_URS_2023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1" t="s">
        <v>16</v>
      </c>
      <c r="L6" s="20"/>
    </row>
    <row r="7" s="1" customFormat="1" ht="16.5" customHeight="1">
      <c r="B7" s="20"/>
      <c r="E7" s="238" t="str">
        <f>'Rekapitulace stavby'!K6</f>
        <v>Oprava chodníku vč. výměny kabelu VO u silnice I/59, k.ú.Petřvald ÚSEK 2 - Hlavní výdaje</v>
      </c>
      <c r="F7" s="131"/>
      <c r="G7" s="131"/>
      <c r="H7" s="131"/>
      <c r="L7" s="20"/>
    </row>
    <row r="8" s="2" customFormat="1" ht="12" customHeight="1">
      <c r="A8" s="38"/>
      <c r="B8" s="44"/>
      <c r="C8" s="38"/>
      <c r="D8" s="131" t="s">
        <v>541</v>
      </c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3" t="s">
        <v>542</v>
      </c>
      <c r="F9" s="38"/>
      <c r="G9" s="38"/>
      <c r="H9" s="38"/>
      <c r="I9" s="38"/>
      <c r="J9" s="38"/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1" t="s">
        <v>18</v>
      </c>
      <c r="E11" s="38"/>
      <c r="F11" s="134" t="s">
        <v>19</v>
      </c>
      <c r="G11" s="38"/>
      <c r="H11" s="38"/>
      <c r="I11" s="131" t="s">
        <v>20</v>
      </c>
      <c r="J11" s="134" t="s">
        <v>19</v>
      </c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21</v>
      </c>
      <c r="E12" s="38"/>
      <c r="F12" s="134" t="s">
        <v>22</v>
      </c>
      <c r="G12" s="38"/>
      <c r="H12" s="38"/>
      <c r="I12" s="131" t="s">
        <v>23</v>
      </c>
      <c r="J12" s="135" t="str">
        <f>'Rekapitulace stavby'!AN8</f>
        <v>24. 4. 2023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1" t="s">
        <v>25</v>
      </c>
      <c r="E14" s="38"/>
      <c r="F14" s="38"/>
      <c r="G14" s="38"/>
      <c r="H14" s="38"/>
      <c r="I14" s="131" t="s">
        <v>26</v>
      </c>
      <c r="J14" s="134" t="s">
        <v>27</v>
      </c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4" t="s">
        <v>28</v>
      </c>
      <c r="F15" s="38"/>
      <c r="G15" s="38"/>
      <c r="H15" s="38"/>
      <c r="I15" s="131" t="s">
        <v>29</v>
      </c>
      <c r="J15" s="134" t="s">
        <v>30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1" t="s">
        <v>31</v>
      </c>
      <c r="E17" s="38"/>
      <c r="F17" s="38"/>
      <c r="G17" s="38"/>
      <c r="H17" s="38"/>
      <c r="I17" s="131" t="s">
        <v>26</v>
      </c>
      <c r="J17" s="33" t="str">
        <f>'Rekapitulace stavby'!AN13</f>
        <v>Vyplň údaj</v>
      </c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4"/>
      <c r="G18" s="134"/>
      <c r="H18" s="134"/>
      <c r="I18" s="131" t="s">
        <v>29</v>
      </c>
      <c r="J18" s="33" t="str">
        <f>'Rekapitulace stavby'!AN14</f>
        <v>Vyplň údaj</v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1" t="s">
        <v>33</v>
      </c>
      <c r="E20" s="38"/>
      <c r="F20" s="38"/>
      <c r="G20" s="38"/>
      <c r="H20" s="38"/>
      <c r="I20" s="131" t="s">
        <v>26</v>
      </c>
      <c r="J20" s="134" t="str">
        <f>IF('Rekapitulace stavby'!AN16="","",'Rekapitulace stavby'!AN16)</f>
        <v/>
      </c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4" t="str">
        <f>IF('Rekapitulace stavby'!E17="","",'Rekapitulace stavby'!E17)</f>
        <v xml:space="preserve"> </v>
      </c>
      <c r="F21" s="38"/>
      <c r="G21" s="38"/>
      <c r="H21" s="38"/>
      <c r="I21" s="131" t="s">
        <v>29</v>
      </c>
      <c r="J21" s="134" t="str">
        <f>IF('Rekapitulace stavby'!AN17="","",'Rekapitulace stavby'!AN17)</f>
        <v/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1" t="s">
        <v>36</v>
      </c>
      <c r="E23" s="38"/>
      <c r="F23" s="38"/>
      <c r="G23" s="38"/>
      <c r="H23" s="38"/>
      <c r="I23" s="131" t="s">
        <v>26</v>
      </c>
      <c r="J23" s="134" t="s">
        <v>37</v>
      </c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4" t="s">
        <v>38</v>
      </c>
      <c r="F24" s="38"/>
      <c r="G24" s="38"/>
      <c r="H24" s="38"/>
      <c r="I24" s="131" t="s">
        <v>29</v>
      </c>
      <c r="J24" s="134" t="s">
        <v>39</v>
      </c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1" t="s">
        <v>40</v>
      </c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1" t="s">
        <v>42</v>
      </c>
      <c r="E30" s="38"/>
      <c r="F30" s="38"/>
      <c r="G30" s="38"/>
      <c r="H30" s="38"/>
      <c r="I30" s="38"/>
      <c r="J30" s="142">
        <f>ROUND(J81, 2)</f>
        <v>0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0"/>
      <c r="E31" s="140"/>
      <c r="F31" s="140"/>
      <c r="G31" s="140"/>
      <c r="H31" s="140"/>
      <c r="I31" s="140"/>
      <c r="J31" s="140"/>
      <c r="K31" s="140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3" t="s">
        <v>44</v>
      </c>
      <c r="G32" s="38"/>
      <c r="H32" s="38"/>
      <c r="I32" s="143" t="s">
        <v>43</v>
      </c>
      <c r="J32" s="143" t="s">
        <v>45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4" t="s">
        <v>46</v>
      </c>
      <c r="E33" s="131" t="s">
        <v>47</v>
      </c>
      <c r="F33" s="145">
        <f>ROUND((SUM(BE81:BE84)),  2)</f>
        <v>0</v>
      </c>
      <c r="G33" s="38"/>
      <c r="H33" s="38"/>
      <c r="I33" s="146">
        <v>0.20999999999999999</v>
      </c>
      <c r="J33" s="145">
        <f>ROUND(((SUM(BE81:BE84))*I33),  2)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1" t="s">
        <v>48</v>
      </c>
      <c r="F34" s="145">
        <f>ROUND((SUM(BF81:BF84)),  2)</f>
        <v>0</v>
      </c>
      <c r="G34" s="38"/>
      <c r="H34" s="38"/>
      <c r="I34" s="146">
        <v>0.12</v>
      </c>
      <c r="J34" s="145">
        <f>ROUND(((SUM(BF81:BF84))*I34),  2)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49</v>
      </c>
      <c r="F35" s="145">
        <f>ROUND((SUM(BG81:BG84)),  2)</f>
        <v>0</v>
      </c>
      <c r="G35" s="38"/>
      <c r="H35" s="38"/>
      <c r="I35" s="146">
        <v>0.20999999999999999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1" t="s">
        <v>50</v>
      </c>
      <c r="F36" s="145">
        <f>ROUND((SUM(BH81:BH84)),  2)</f>
        <v>0</v>
      </c>
      <c r="G36" s="38"/>
      <c r="H36" s="38"/>
      <c r="I36" s="146">
        <v>0.12</v>
      </c>
      <c r="J36" s="145">
        <f>0</f>
        <v>0</v>
      </c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1" t="s">
        <v>51</v>
      </c>
      <c r="F37" s="145">
        <f>ROUND((SUM(BI81:BI84)),  2)</f>
        <v>0</v>
      </c>
      <c r="G37" s="38"/>
      <c r="H37" s="38"/>
      <c r="I37" s="146">
        <v>0</v>
      </c>
      <c r="J37" s="145">
        <f>0</f>
        <v>0</v>
      </c>
      <c r="K37" s="38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7"/>
      <c r="D39" s="148" t="s">
        <v>52</v>
      </c>
      <c r="E39" s="149"/>
      <c r="F39" s="149"/>
      <c r="G39" s="150" t="s">
        <v>53</v>
      </c>
      <c r="H39" s="151" t="s">
        <v>54</v>
      </c>
      <c r="I39" s="149"/>
      <c r="J39" s="152">
        <f>SUM(J30:J37)</f>
        <v>0</v>
      </c>
      <c r="K39" s="153"/>
      <c r="L39" s="13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239" t="str">
        <f>E7</f>
        <v>Oprava chodníku vč. výměny kabelu VO u silnice I/59, k.ú.Petřvald ÚSEK 2 - Hlavní výdaje</v>
      </c>
      <c r="F48" s="32"/>
      <c r="G48" s="32"/>
      <c r="H48" s="32"/>
      <c r="I48" s="40"/>
      <c r="J48" s="40"/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541</v>
      </c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02 - Výměna kabelů VO - úsek 2</v>
      </c>
      <c r="F50" s="40"/>
      <c r="G50" s="40"/>
      <c r="H50" s="40"/>
      <c r="I50" s="40"/>
      <c r="J50" s="40"/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Petřvald</v>
      </c>
      <c r="G52" s="40"/>
      <c r="H52" s="40"/>
      <c r="I52" s="32" t="s">
        <v>23</v>
      </c>
      <c r="J52" s="72" t="str">
        <f>IF(J12="","",J12)</f>
        <v>24. 4. 2023</v>
      </c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Petřvald</v>
      </c>
      <c r="G54" s="40"/>
      <c r="H54" s="40"/>
      <c r="I54" s="32" t="s">
        <v>33</v>
      </c>
      <c r="J54" s="36" t="str">
        <f>E21</f>
        <v xml:space="preserve"> </v>
      </c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PROINK s.r.o.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8" t="s">
        <v>92</v>
      </c>
      <c r="D57" s="159"/>
      <c r="E57" s="159"/>
      <c r="F57" s="159"/>
      <c r="G57" s="159"/>
      <c r="H57" s="159"/>
      <c r="I57" s="159"/>
      <c r="J57" s="160" t="s">
        <v>93</v>
      </c>
      <c r="K57" s="159"/>
      <c r="L57" s="13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1" t="s">
        <v>74</v>
      </c>
      <c r="D59" s="40"/>
      <c r="E59" s="40"/>
      <c r="F59" s="40"/>
      <c r="G59" s="40"/>
      <c r="H59" s="40"/>
      <c r="I59" s="40"/>
      <c r="J59" s="102">
        <f>J81</f>
        <v>0</v>
      </c>
      <c r="K59" s="40"/>
      <c r="L59" s="13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2"/>
      <c r="C60" s="163"/>
      <c r="D60" s="164" t="s">
        <v>543</v>
      </c>
      <c r="E60" s="165"/>
      <c r="F60" s="165"/>
      <c r="G60" s="165"/>
      <c r="H60" s="165"/>
      <c r="I60" s="165"/>
      <c r="J60" s="166">
        <f>J82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3" customFormat="1" ht="19.92" customHeight="1">
      <c r="A61" s="13"/>
      <c r="B61" s="240"/>
      <c r="C61" s="241"/>
      <c r="D61" s="242" t="s">
        <v>544</v>
      </c>
      <c r="E61" s="243"/>
      <c r="F61" s="243"/>
      <c r="G61" s="243"/>
      <c r="H61" s="243"/>
      <c r="I61" s="243"/>
      <c r="J61" s="244">
        <f>J83</f>
        <v>0</v>
      </c>
      <c r="K61" s="241"/>
      <c r="L61" s="24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="2" customFormat="1" ht="21.84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32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13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7" s="2" customFormat="1" ht="6.96" customHeight="1">
      <c r="A67" s="38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24.96" customHeight="1">
      <c r="A68" s="38"/>
      <c r="B68" s="39"/>
      <c r="C68" s="23" t="s">
        <v>102</v>
      </c>
      <c r="D68" s="40"/>
      <c r="E68" s="40"/>
      <c r="F68" s="40"/>
      <c r="G68" s="40"/>
      <c r="H68" s="40"/>
      <c r="I68" s="40"/>
      <c r="J68" s="40"/>
      <c r="K68" s="40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16</v>
      </c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239" t="str">
        <f>E7</f>
        <v>Oprava chodníku vč. výměny kabelu VO u silnice I/59, k.ú.Petřvald ÚSEK 2 - Hlavní výdaje</v>
      </c>
      <c r="F71" s="32"/>
      <c r="G71" s="32"/>
      <c r="H71" s="32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541</v>
      </c>
      <c r="D72" s="40"/>
      <c r="E72" s="40"/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E9</f>
        <v>SO 02 - Výměna kabelů VO - úsek 2</v>
      </c>
      <c r="F73" s="40"/>
      <c r="G73" s="40"/>
      <c r="H73" s="40"/>
      <c r="I73" s="40"/>
      <c r="J73" s="40"/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F12</f>
        <v>Petřvald</v>
      </c>
      <c r="G75" s="40"/>
      <c r="H75" s="40"/>
      <c r="I75" s="32" t="s">
        <v>23</v>
      </c>
      <c r="J75" s="72" t="str">
        <f>IF(J12="","",J12)</f>
        <v>24. 4. 2023</v>
      </c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25</v>
      </c>
      <c r="D77" s="40"/>
      <c r="E77" s="40"/>
      <c r="F77" s="27" t="str">
        <f>E15</f>
        <v>Město Petřvald</v>
      </c>
      <c r="G77" s="40"/>
      <c r="H77" s="40"/>
      <c r="I77" s="32" t="s">
        <v>33</v>
      </c>
      <c r="J77" s="36" t="str">
        <f>E21</f>
        <v xml:space="preserve"> </v>
      </c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31</v>
      </c>
      <c r="D78" s="40"/>
      <c r="E78" s="40"/>
      <c r="F78" s="27" t="str">
        <f>IF(E18="","",E18)</f>
        <v>Vyplň údaj</v>
      </c>
      <c r="G78" s="40"/>
      <c r="H78" s="40"/>
      <c r="I78" s="32" t="s">
        <v>36</v>
      </c>
      <c r="J78" s="36" t="str">
        <f>E24</f>
        <v>PROINK s.r.o.</v>
      </c>
      <c r="K78" s="40"/>
      <c r="L78" s="13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2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0" customFormat="1" ht="29.28" customHeight="1">
      <c r="A80" s="168"/>
      <c r="B80" s="169"/>
      <c r="C80" s="170" t="s">
        <v>103</v>
      </c>
      <c r="D80" s="171" t="s">
        <v>61</v>
      </c>
      <c r="E80" s="171" t="s">
        <v>57</v>
      </c>
      <c r="F80" s="171" t="s">
        <v>58</v>
      </c>
      <c r="G80" s="171" t="s">
        <v>104</v>
      </c>
      <c r="H80" s="171" t="s">
        <v>105</v>
      </c>
      <c r="I80" s="171" t="s">
        <v>106</v>
      </c>
      <c r="J80" s="171" t="s">
        <v>93</v>
      </c>
      <c r="K80" s="172" t="s">
        <v>107</v>
      </c>
      <c r="L80" s="173"/>
      <c r="M80" s="92" t="s">
        <v>19</v>
      </c>
      <c r="N80" s="93" t="s">
        <v>46</v>
      </c>
      <c r="O80" s="93" t="s">
        <v>108</v>
      </c>
      <c r="P80" s="93" t="s">
        <v>109</v>
      </c>
      <c r="Q80" s="93" t="s">
        <v>110</v>
      </c>
      <c r="R80" s="93" t="s">
        <v>111</v>
      </c>
      <c r="S80" s="93" t="s">
        <v>112</v>
      </c>
      <c r="T80" s="94" t="s">
        <v>113</v>
      </c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</row>
    <row r="81" s="2" customFormat="1" ht="22.8" customHeight="1">
      <c r="A81" s="38"/>
      <c r="B81" s="39"/>
      <c r="C81" s="99" t="s">
        <v>114</v>
      </c>
      <c r="D81" s="40"/>
      <c r="E81" s="40"/>
      <c r="F81" s="40"/>
      <c r="G81" s="40"/>
      <c r="H81" s="40"/>
      <c r="I81" s="40"/>
      <c r="J81" s="174">
        <f>BK81</f>
        <v>0</v>
      </c>
      <c r="K81" s="40"/>
      <c r="L81" s="44"/>
      <c r="M81" s="95"/>
      <c r="N81" s="175"/>
      <c r="O81" s="96"/>
      <c r="P81" s="176">
        <f>P82</f>
        <v>0</v>
      </c>
      <c r="Q81" s="96"/>
      <c r="R81" s="176">
        <f>R82</f>
        <v>0</v>
      </c>
      <c r="S81" s="96"/>
      <c r="T81" s="177">
        <f>T82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75</v>
      </c>
      <c r="AU81" s="17" t="s">
        <v>94</v>
      </c>
      <c r="BK81" s="178">
        <f>BK82</f>
        <v>0</v>
      </c>
    </row>
    <row r="82" s="11" customFormat="1" ht="25.92" customHeight="1">
      <c r="A82" s="11"/>
      <c r="B82" s="179"/>
      <c r="C82" s="180"/>
      <c r="D82" s="181" t="s">
        <v>75</v>
      </c>
      <c r="E82" s="182" t="s">
        <v>545</v>
      </c>
      <c r="F82" s="182" t="s">
        <v>546</v>
      </c>
      <c r="G82" s="180"/>
      <c r="H82" s="180"/>
      <c r="I82" s="183"/>
      <c r="J82" s="184">
        <f>BK82</f>
        <v>0</v>
      </c>
      <c r="K82" s="180"/>
      <c r="L82" s="185"/>
      <c r="M82" s="186"/>
      <c r="N82" s="187"/>
      <c r="O82" s="187"/>
      <c r="P82" s="188">
        <f>P83</f>
        <v>0</v>
      </c>
      <c r="Q82" s="187"/>
      <c r="R82" s="188">
        <f>R83</f>
        <v>0</v>
      </c>
      <c r="S82" s="187"/>
      <c r="T82" s="189">
        <f>T83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190" t="s">
        <v>123</v>
      </c>
      <c r="AT82" s="191" t="s">
        <v>75</v>
      </c>
      <c r="AU82" s="191" t="s">
        <v>76</v>
      </c>
      <c r="AY82" s="190" t="s">
        <v>117</v>
      </c>
      <c r="BK82" s="192">
        <f>BK83</f>
        <v>0</v>
      </c>
    </row>
    <row r="83" s="11" customFormat="1" ht="22.8" customHeight="1">
      <c r="A83" s="11"/>
      <c r="B83" s="179"/>
      <c r="C83" s="180"/>
      <c r="D83" s="181" t="s">
        <v>75</v>
      </c>
      <c r="E83" s="246" t="s">
        <v>547</v>
      </c>
      <c r="F83" s="246" t="s">
        <v>548</v>
      </c>
      <c r="G83" s="180"/>
      <c r="H83" s="180"/>
      <c r="I83" s="183"/>
      <c r="J83" s="247">
        <f>BK83</f>
        <v>0</v>
      </c>
      <c r="K83" s="180"/>
      <c r="L83" s="185"/>
      <c r="M83" s="186"/>
      <c r="N83" s="187"/>
      <c r="O83" s="187"/>
      <c r="P83" s="188">
        <f>P84</f>
        <v>0</v>
      </c>
      <c r="Q83" s="187"/>
      <c r="R83" s="188">
        <f>R84</f>
        <v>0</v>
      </c>
      <c r="S83" s="187"/>
      <c r="T83" s="189">
        <f>T84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0" t="s">
        <v>123</v>
      </c>
      <c r="AT83" s="191" t="s">
        <v>75</v>
      </c>
      <c r="AU83" s="191" t="s">
        <v>81</v>
      </c>
      <c r="AY83" s="190" t="s">
        <v>117</v>
      </c>
      <c r="BK83" s="192">
        <f>BK84</f>
        <v>0</v>
      </c>
    </row>
    <row r="84" s="2" customFormat="1" ht="16.5" customHeight="1">
      <c r="A84" s="38"/>
      <c r="B84" s="39"/>
      <c r="C84" s="193" t="s">
        <v>81</v>
      </c>
      <c r="D84" s="193" t="s">
        <v>118</v>
      </c>
      <c r="E84" s="194" t="s">
        <v>549</v>
      </c>
      <c r="F84" s="195" t="s">
        <v>549</v>
      </c>
      <c r="G84" s="196" t="s">
        <v>549</v>
      </c>
      <c r="H84" s="197">
        <v>1</v>
      </c>
      <c r="I84" s="198"/>
      <c r="J84" s="199">
        <f>ROUND(I84*H84,2)</f>
        <v>0</v>
      </c>
      <c r="K84" s="195" t="s">
        <v>19</v>
      </c>
      <c r="L84" s="44"/>
      <c r="M84" s="248" t="s">
        <v>19</v>
      </c>
      <c r="N84" s="249" t="s">
        <v>47</v>
      </c>
      <c r="O84" s="236"/>
      <c r="P84" s="250">
        <f>O84*H84</f>
        <v>0</v>
      </c>
      <c r="Q84" s="250">
        <v>0</v>
      </c>
      <c r="R84" s="250">
        <f>Q84*H84</f>
        <v>0</v>
      </c>
      <c r="S84" s="250">
        <v>0</v>
      </c>
      <c r="T84" s="251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550</v>
      </c>
      <c r="AT84" s="204" t="s">
        <v>118</v>
      </c>
      <c r="AU84" s="204" t="s">
        <v>86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550</v>
      </c>
      <c r="BM84" s="204" t="s">
        <v>551</v>
      </c>
    </row>
    <row r="85" s="2" customFormat="1" ht="6.96" customHeight="1">
      <c r="A85" s="38"/>
      <c r="B85" s="59"/>
      <c r="C85" s="60"/>
      <c r="D85" s="60"/>
      <c r="E85" s="60"/>
      <c r="F85" s="60"/>
      <c r="G85" s="60"/>
      <c r="H85" s="60"/>
      <c r="I85" s="60"/>
      <c r="J85" s="60"/>
      <c r="K85" s="60"/>
      <c r="L85" s="44"/>
      <c r="M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</sheetData>
  <sheetProtection sheet="1" autoFilter="0" formatColumns="0" formatRows="0" objects="1" scenarios="1" spinCount="100000" saltValue="iccVIz5Q2O04OozxKx00h8b+wttjJg6O6X3ifp4rQIxKFqkaNsdzv9PVz2A/dp4LUH86GG4OpotuFSbebd3qYQ==" hashValue="PuFdTY0Q9fC78xj5riEr/YW8BbCcJ4a9uW+B+sF74piWZPxRSp8lcRH5jD3jeXAOGALomUBSRgNFgnTINqE1Jw==" algorithmName="SHA-512" password="C4E3"/>
  <autoFilter ref="C80:K8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1" t="s">
        <v>16</v>
      </c>
      <c r="L6" s="20"/>
    </row>
    <row r="7" s="1" customFormat="1" ht="16.5" customHeight="1">
      <c r="B7" s="20"/>
      <c r="E7" s="238" t="str">
        <f>'Rekapitulace stavby'!K6</f>
        <v>Oprava chodníku vč. výměny kabelu VO u silnice I/59, k.ú.Petřvald ÚSEK 2 - Hlavní výdaje</v>
      </c>
      <c r="F7" s="131"/>
      <c r="G7" s="131"/>
      <c r="H7" s="131"/>
      <c r="L7" s="20"/>
    </row>
    <row r="8" s="2" customFormat="1" ht="12" customHeight="1">
      <c r="A8" s="38"/>
      <c r="B8" s="44"/>
      <c r="C8" s="38"/>
      <c r="D8" s="131" t="s">
        <v>541</v>
      </c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3" t="s">
        <v>552</v>
      </c>
      <c r="F9" s="38"/>
      <c r="G9" s="38"/>
      <c r="H9" s="38"/>
      <c r="I9" s="38"/>
      <c r="J9" s="38"/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1" t="s">
        <v>18</v>
      </c>
      <c r="E11" s="38"/>
      <c r="F11" s="134" t="s">
        <v>19</v>
      </c>
      <c r="G11" s="38"/>
      <c r="H11" s="38"/>
      <c r="I11" s="131" t="s">
        <v>20</v>
      </c>
      <c r="J11" s="134" t="s">
        <v>19</v>
      </c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21</v>
      </c>
      <c r="E12" s="38"/>
      <c r="F12" s="134" t="s">
        <v>22</v>
      </c>
      <c r="G12" s="38"/>
      <c r="H12" s="38"/>
      <c r="I12" s="131" t="s">
        <v>23</v>
      </c>
      <c r="J12" s="135" t="str">
        <f>'Rekapitulace stavby'!AN8</f>
        <v>24. 4. 2023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1" t="s">
        <v>25</v>
      </c>
      <c r="E14" s="38"/>
      <c r="F14" s="38"/>
      <c r="G14" s="38"/>
      <c r="H14" s="38"/>
      <c r="I14" s="131" t="s">
        <v>26</v>
      </c>
      <c r="J14" s="134" t="s">
        <v>27</v>
      </c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4" t="s">
        <v>28</v>
      </c>
      <c r="F15" s="38"/>
      <c r="G15" s="38"/>
      <c r="H15" s="38"/>
      <c r="I15" s="131" t="s">
        <v>29</v>
      </c>
      <c r="J15" s="134" t="s">
        <v>30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1" t="s">
        <v>31</v>
      </c>
      <c r="E17" s="38"/>
      <c r="F17" s="38"/>
      <c r="G17" s="38"/>
      <c r="H17" s="38"/>
      <c r="I17" s="131" t="s">
        <v>26</v>
      </c>
      <c r="J17" s="33" t="str">
        <f>'Rekapitulace stavby'!AN13</f>
        <v>Vyplň údaj</v>
      </c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4"/>
      <c r="G18" s="134"/>
      <c r="H18" s="134"/>
      <c r="I18" s="131" t="s">
        <v>29</v>
      </c>
      <c r="J18" s="33" t="str">
        <f>'Rekapitulace stavby'!AN14</f>
        <v>Vyplň údaj</v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1" t="s">
        <v>33</v>
      </c>
      <c r="E20" s="38"/>
      <c r="F20" s="38"/>
      <c r="G20" s="38"/>
      <c r="H20" s="38"/>
      <c r="I20" s="131" t="s">
        <v>26</v>
      </c>
      <c r="J20" s="134" t="str">
        <f>IF('Rekapitulace stavby'!AN16="","",'Rekapitulace stavby'!AN16)</f>
        <v/>
      </c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4" t="str">
        <f>IF('Rekapitulace stavby'!E17="","",'Rekapitulace stavby'!E17)</f>
        <v xml:space="preserve"> </v>
      </c>
      <c r="F21" s="38"/>
      <c r="G21" s="38"/>
      <c r="H21" s="38"/>
      <c r="I21" s="131" t="s">
        <v>29</v>
      </c>
      <c r="J21" s="134" t="str">
        <f>IF('Rekapitulace stavby'!AN17="","",'Rekapitulace stavby'!AN17)</f>
        <v/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1" t="s">
        <v>36</v>
      </c>
      <c r="E23" s="38"/>
      <c r="F23" s="38"/>
      <c r="G23" s="38"/>
      <c r="H23" s="38"/>
      <c r="I23" s="131" t="s">
        <v>26</v>
      </c>
      <c r="J23" s="134" t="s">
        <v>37</v>
      </c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4" t="s">
        <v>38</v>
      </c>
      <c r="F24" s="38"/>
      <c r="G24" s="38"/>
      <c r="H24" s="38"/>
      <c r="I24" s="131" t="s">
        <v>29</v>
      </c>
      <c r="J24" s="134" t="s">
        <v>39</v>
      </c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1" t="s">
        <v>40</v>
      </c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1" t="s">
        <v>42</v>
      </c>
      <c r="E30" s="38"/>
      <c r="F30" s="38"/>
      <c r="G30" s="38"/>
      <c r="H30" s="38"/>
      <c r="I30" s="38"/>
      <c r="J30" s="142">
        <f>ROUND(J79, 2)</f>
        <v>0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0"/>
      <c r="E31" s="140"/>
      <c r="F31" s="140"/>
      <c r="G31" s="140"/>
      <c r="H31" s="140"/>
      <c r="I31" s="140"/>
      <c r="J31" s="140"/>
      <c r="K31" s="140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3" t="s">
        <v>44</v>
      </c>
      <c r="G32" s="38"/>
      <c r="H32" s="38"/>
      <c r="I32" s="143" t="s">
        <v>43</v>
      </c>
      <c r="J32" s="143" t="s">
        <v>45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4" t="s">
        <v>46</v>
      </c>
      <c r="E33" s="131" t="s">
        <v>47</v>
      </c>
      <c r="F33" s="145">
        <f>ROUND((SUM(BE79:BE87)),  2)</f>
        <v>0</v>
      </c>
      <c r="G33" s="38"/>
      <c r="H33" s="38"/>
      <c r="I33" s="146">
        <v>0.20999999999999999</v>
      </c>
      <c r="J33" s="145">
        <f>ROUND(((SUM(BE79:BE87))*I33),  2)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1" t="s">
        <v>48</v>
      </c>
      <c r="F34" s="145">
        <f>ROUND((SUM(BF79:BF87)),  2)</f>
        <v>0</v>
      </c>
      <c r="G34" s="38"/>
      <c r="H34" s="38"/>
      <c r="I34" s="146">
        <v>0.12</v>
      </c>
      <c r="J34" s="145">
        <f>ROUND(((SUM(BF79:BF87))*I34),  2)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49</v>
      </c>
      <c r="F35" s="145">
        <f>ROUND((SUM(BG79:BG87)),  2)</f>
        <v>0</v>
      </c>
      <c r="G35" s="38"/>
      <c r="H35" s="38"/>
      <c r="I35" s="146">
        <v>0.20999999999999999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1" t="s">
        <v>50</v>
      </c>
      <c r="F36" s="145">
        <f>ROUND((SUM(BH79:BH87)),  2)</f>
        <v>0</v>
      </c>
      <c r="G36" s="38"/>
      <c r="H36" s="38"/>
      <c r="I36" s="146">
        <v>0.12</v>
      </c>
      <c r="J36" s="145">
        <f>0</f>
        <v>0</v>
      </c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1" t="s">
        <v>51</v>
      </c>
      <c r="F37" s="145">
        <f>ROUND((SUM(BI79:BI87)),  2)</f>
        <v>0</v>
      </c>
      <c r="G37" s="38"/>
      <c r="H37" s="38"/>
      <c r="I37" s="146">
        <v>0</v>
      </c>
      <c r="J37" s="145">
        <f>0</f>
        <v>0</v>
      </c>
      <c r="K37" s="38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7"/>
      <c r="D39" s="148" t="s">
        <v>52</v>
      </c>
      <c r="E39" s="149"/>
      <c r="F39" s="149"/>
      <c r="G39" s="150" t="s">
        <v>53</v>
      </c>
      <c r="H39" s="151" t="s">
        <v>54</v>
      </c>
      <c r="I39" s="149"/>
      <c r="J39" s="152">
        <f>SUM(J30:J37)</f>
        <v>0</v>
      </c>
      <c r="K39" s="153"/>
      <c r="L39" s="13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239" t="str">
        <f>E7</f>
        <v>Oprava chodníku vč. výměny kabelu VO u silnice I/59, k.ú.Petřvald ÚSEK 2 - Hlavní výdaje</v>
      </c>
      <c r="F48" s="32"/>
      <c r="G48" s="32"/>
      <c r="H48" s="32"/>
      <c r="I48" s="40"/>
      <c r="J48" s="40"/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541</v>
      </c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VON - Vedlejší a ostatní náklady</v>
      </c>
      <c r="F50" s="40"/>
      <c r="G50" s="40"/>
      <c r="H50" s="40"/>
      <c r="I50" s="40"/>
      <c r="J50" s="40"/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Petřvald</v>
      </c>
      <c r="G52" s="40"/>
      <c r="H52" s="40"/>
      <c r="I52" s="32" t="s">
        <v>23</v>
      </c>
      <c r="J52" s="72" t="str">
        <f>IF(J12="","",J12)</f>
        <v>24. 4. 2023</v>
      </c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Petřvald</v>
      </c>
      <c r="G54" s="40"/>
      <c r="H54" s="40"/>
      <c r="I54" s="32" t="s">
        <v>33</v>
      </c>
      <c r="J54" s="36" t="str">
        <f>E21</f>
        <v xml:space="preserve"> </v>
      </c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PROINK s.r.o.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8" t="s">
        <v>92</v>
      </c>
      <c r="D57" s="159"/>
      <c r="E57" s="159"/>
      <c r="F57" s="159"/>
      <c r="G57" s="159"/>
      <c r="H57" s="159"/>
      <c r="I57" s="159"/>
      <c r="J57" s="160" t="s">
        <v>93</v>
      </c>
      <c r="K57" s="159"/>
      <c r="L57" s="13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1" t="s">
        <v>74</v>
      </c>
      <c r="D59" s="40"/>
      <c r="E59" s="40"/>
      <c r="F59" s="40"/>
      <c r="G59" s="40"/>
      <c r="H59" s="40"/>
      <c r="I59" s="40"/>
      <c r="J59" s="102">
        <f>J79</f>
        <v>0</v>
      </c>
      <c r="K59" s="40"/>
      <c r="L59" s="13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2" customFormat="1" ht="21.84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32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="2" customFormat="1" ht="6.96" customHeight="1">
      <c r="A61" s="38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132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5" s="2" customFormat="1" ht="6.96" customHeight="1">
      <c r="A65" s="38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2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24.96" customHeight="1">
      <c r="A66" s="38"/>
      <c r="B66" s="39"/>
      <c r="C66" s="23" t="s">
        <v>102</v>
      </c>
      <c r="D66" s="40"/>
      <c r="E66" s="40"/>
      <c r="F66" s="40"/>
      <c r="G66" s="40"/>
      <c r="H66" s="40"/>
      <c r="I66" s="40"/>
      <c r="J66" s="40"/>
      <c r="K66" s="40"/>
      <c r="L66" s="132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="2" customFormat="1" ht="6.96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12" customHeight="1">
      <c r="A68" s="38"/>
      <c r="B68" s="39"/>
      <c r="C68" s="32" t="s">
        <v>16</v>
      </c>
      <c r="D68" s="40"/>
      <c r="E68" s="40"/>
      <c r="F68" s="40"/>
      <c r="G68" s="40"/>
      <c r="H68" s="40"/>
      <c r="I68" s="40"/>
      <c r="J68" s="40"/>
      <c r="K68" s="40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16.5" customHeight="1">
      <c r="A69" s="38"/>
      <c r="B69" s="39"/>
      <c r="C69" s="40"/>
      <c r="D69" s="40"/>
      <c r="E69" s="239" t="str">
        <f>E7</f>
        <v>Oprava chodníku vč. výměny kabelu VO u silnice I/59, k.ú.Petřvald ÚSEK 2 - Hlavní výdaje</v>
      </c>
      <c r="F69" s="32"/>
      <c r="G69" s="32"/>
      <c r="H69" s="32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541</v>
      </c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69" t="str">
        <f>E9</f>
        <v>VON - Vedlejší a ostatní náklady</v>
      </c>
      <c r="F71" s="40"/>
      <c r="G71" s="40"/>
      <c r="H71" s="40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21</v>
      </c>
      <c r="D73" s="40"/>
      <c r="E73" s="40"/>
      <c r="F73" s="27" t="str">
        <f>F12</f>
        <v>Petřvald</v>
      </c>
      <c r="G73" s="40"/>
      <c r="H73" s="40"/>
      <c r="I73" s="32" t="s">
        <v>23</v>
      </c>
      <c r="J73" s="72" t="str">
        <f>IF(J12="","",J12)</f>
        <v>24. 4. 2023</v>
      </c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5.15" customHeight="1">
      <c r="A75" s="38"/>
      <c r="B75" s="39"/>
      <c r="C75" s="32" t="s">
        <v>25</v>
      </c>
      <c r="D75" s="40"/>
      <c r="E75" s="40"/>
      <c r="F75" s="27" t="str">
        <f>E15</f>
        <v>Město Petřvald</v>
      </c>
      <c r="G75" s="40"/>
      <c r="H75" s="40"/>
      <c r="I75" s="32" t="s">
        <v>33</v>
      </c>
      <c r="J75" s="36" t="str">
        <f>E21</f>
        <v xml:space="preserve"> </v>
      </c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5.15" customHeight="1">
      <c r="A76" s="38"/>
      <c r="B76" s="39"/>
      <c r="C76" s="32" t="s">
        <v>31</v>
      </c>
      <c r="D76" s="40"/>
      <c r="E76" s="40"/>
      <c r="F76" s="27" t="str">
        <f>IF(E18="","",E18)</f>
        <v>Vyplň údaj</v>
      </c>
      <c r="G76" s="40"/>
      <c r="H76" s="40"/>
      <c r="I76" s="32" t="s">
        <v>36</v>
      </c>
      <c r="J76" s="36" t="str">
        <f>E24</f>
        <v>PROINK s.r.o.</v>
      </c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0.32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10" customFormat="1" ht="29.28" customHeight="1">
      <c r="A78" s="168"/>
      <c r="B78" s="169"/>
      <c r="C78" s="170" t="s">
        <v>103</v>
      </c>
      <c r="D78" s="171" t="s">
        <v>61</v>
      </c>
      <c r="E78" s="171" t="s">
        <v>57</v>
      </c>
      <c r="F78" s="171" t="s">
        <v>58</v>
      </c>
      <c r="G78" s="171" t="s">
        <v>104</v>
      </c>
      <c r="H78" s="171" t="s">
        <v>105</v>
      </c>
      <c r="I78" s="171" t="s">
        <v>106</v>
      </c>
      <c r="J78" s="171" t="s">
        <v>93</v>
      </c>
      <c r="K78" s="172" t="s">
        <v>107</v>
      </c>
      <c r="L78" s="173"/>
      <c r="M78" s="92" t="s">
        <v>19</v>
      </c>
      <c r="N78" s="93" t="s">
        <v>46</v>
      </c>
      <c r="O78" s="93" t="s">
        <v>108</v>
      </c>
      <c r="P78" s="93" t="s">
        <v>109</v>
      </c>
      <c r="Q78" s="93" t="s">
        <v>110</v>
      </c>
      <c r="R78" s="93" t="s">
        <v>111</v>
      </c>
      <c r="S78" s="93" t="s">
        <v>112</v>
      </c>
      <c r="T78" s="94" t="s">
        <v>113</v>
      </c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</row>
    <row r="79" s="2" customFormat="1" ht="22.8" customHeight="1">
      <c r="A79" s="38"/>
      <c r="B79" s="39"/>
      <c r="C79" s="99" t="s">
        <v>114</v>
      </c>
      <c r="D79" s="40"/>
      <c r="E79" s="40"/>
      <c r="F79" s="40"/>
      <c r="G79" s="40"/>
      <c r="H79" s="40"/>
      <c r="I79" s="40"/>
      <c r="J79" s="174">
        <f>BK79</f>
        <v>0</v>
      </c>
      <c r="K79" s="40"/>
      <c r="L79" s="44"/>
      <c r="M79" s="95"/>
      <c r="N79" s="175"/>
      <c r="O79" s="96"/>
      <c r="P79" s="176">
        <f>SUM(P80:P87)</f>
        <v>0</v>
      </c>
      <c r="Q79" s="96"/>
      <c r="R79" s="176">
        <f>SUM(R80:R87)</f>
        <v>0</v>
      </c>
      <c r="S79" s="96"/>
      <c r="T79" s="177">
        <f>SUM(T80:T87)</f>
        <v>0</v>
      </c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T79" s="17" t="s">
        <v>75</v>
      </c>
      <c r="AU79" s="17" t="s">
        <v>94</v>
      </c>
      <c r="BK79" s="178">
        <f>SUM(BK80:BK87)</f>
        <v>0</v>
      </c>
    </row>
    <row r="80" s="2" customFormat="1" ht="16.5" customHeight="1">
      <c r="A80" s="38"/>
      <c r="B80" s="39"/>
      <c r="C80" s="193" t="s">
        <v>81</v>
      </c>
      <c r="D80" s="193" t="s">
        <v>118</v>
      </c>
      <c r="E80" s="194" t="s">
        <v>81</v>
      </c>
      <c r="F80" s="195" t="s">
        <v>553</v>
      </c>
      <c r="G80" s="196" t="s">
        <v>554</v>
      </c>
      <c r="H80" s="197">
        <v>1</v>
      </c>
      <c r="I80" s="198"/>
      <c r="J80" s="199">
        <f>ROUND(I80*H80,2)</f>
        <v>0</v>
      </c>
      <c r="K80" s="195" t="s">
        <v>19</v>
      </c>
      <c r="L80" s="44"/>
      <c r="M80" s="200" t="s">
        <v>19</v>
      </c>
      <c r="N80" s="201" t="s">
        <v>47</v>
      </c>
      <c r="O80" s="84"/>
      <c r="P80" s="202">
        <f>O80*H80</f>
        <v>0</v>
      </c>
      <c r="Q80" s="202">
        <v>0</v>
      </c>
      <c r="R80" s="202">
        <f>Q80*H80</f>
        <v>0</v>
      </c>
      <c r="S80" s="202">
        <v>0</v>
      </c>
      <c r="T80" s="203">
        <f>S80*H80</f>
        <v>0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R80" s="204" t="s">
        <v>123</v>
      </c>
      <c r="AT80" s="204" t="s">
        <v>118</v>
      </c>
      <c r="AU80" s="204" t="s">
        <v>76</v>
      </c>
      <c r="AY80" s="17" t="s">
        <v>117</v>
      </c>
      <c r="BE80" s="205">
        <f>IF(N80="základní",J80,0)</f>
        <v>0</v>
      </c>
      <c r="BF80" s="205">
        <f>IF(N80="snížená",J80,0)</f>
        <v>0</v>
      </c>
      <c r="BG80" s="205">
        <f>IF(N80="zákl. přenesená",J80,0)</f>
        <v>0</v>
      </c>
      <c r="BH80" s="205">
        <f>IF(N80="sníž. přenesená",J80,0)</f>
        <v>0</v>
      </c>
      <c r="BI80" s="205">
        <f>IF(N80="nulová",J80,0)</f>
        <v>0</v>
      </c>
      <c r="BJ80" s="17" t="s">
        <v>81</v>
      </c>
      <c r="BK80" s="205">
        <f>ROUND(I80*H80,2)</f>
        <v>0</v>
      </c>
      <c r="BL80" s="17" t="s">
        <v>123</v>
      </c>
      <c r="BM80" s="204" t="s">
        <v>555</v>
      </c>
    </row>
    <row r="81" s="2" customFormat="1" ht="16.5" customHeight="1">
      <c r="A81" s="38"/>
      <c r="B81" s="39"/>
      <c r="C81" s="193" t="s">
        <v>86</v>
      </c>
      <c r="D81" s="193" t="s">
        <v>118</v>
      </c>
      <c r="E81" s="194" t="s">
        <v>86</v>
      </c>
      <c r="F81" s="195" t="s">
        <v>556</v>
      </c>
      <c r="G81" s="196" t="s">
        <v>554</v>
      </c>
      <c r="H81" s="197">
        <v>1</v>
      </c>
      <c r="I81" s="198"/>
      <c r="J81" s="199">
        <f>ROUND(I81*H81,2)</f>
        <v>0</v>
      </c>
      <c r="K81" s="195" t="s">
        <v>19</v>
      </c>
      <c r="L81" s="44"/>
      <c r="M81" s="200" t="s">
        <v>19</v>
      </c>
      <c r="N81" s="201" t="s">
        <v>47</v>
      </c>
      <c r="O81" s="84"/>
      <c r="P81" s="202">
        <f>O81*H81</f>
        <v>0</v>
      </c>
      <c r="Q81" s="202">
        <v>0</v>
      </c>
      <c r="R81" s="202">
        <f>Q81*H81</f>
        <v>0</v>
      </c>
      <c r="S81" s="202">
        <v>0</v>
      </c>
      <c r="T81" s="203">
        <f>S81*H81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R81" s="204" t="s">
        <v>123</v>
      </c>
      <c r="AT81" s="204" t="s">
        <v>118</v>
      </c>
      <c r="AU81" s="204" t="s">
        <v>76</v>
      </c>
      <c r="AY81" s="17" t="s">
        <v>117</v>
      </c>
      <c r="BE81" s="205">
        <f>IF(N81="základní",J81,0)</f>
        <v>0</v>
      </c>
      <c r="BF81" s="205">
        <f>IF(N81="snížená",J81,0)</f>
        <v>0</v>
      </c>
      <c r="BG81" s="205">
        <f>IF(N81="zákl. přenesená",J81,0)</f>
        <v>0</v>
      </c>
      <c r="BH81" s="205">
        <f>IF(N81="sníž. přenesená",J81,0)</f>
        <v>0</v>
      </c>
      <c r="BI81" s="205">
        <f>IF(N81="nulová",J81,0)</f>
        <v>0</v>
      </c>
      <c r="BJ81" s="17" t="s">
        <v>81</v>
      </c>
      <c r="BK81" s="205">
        <f>ROUND(I81*H81,2)</f>
        <v>0</v>
      </c>
      <c r="BL81" s="17" t="s">
        <v>123</v>
      </c>
      <c r="BM81" s="204" t="s">
        <v>557</v>
      </c>
    </row>
    <row r="82" s="2" customFormat="1" ht="16.5" customHeight="1">
      <c r="A82" s="38"/>
      <c r="B82" s="39"/>
      <c r="C82" s="193" t="s">
        <v>132</v>
      </c>
      <c r="D82" s="193" t="s">
        <v>118</v>
      </c>
      <c r="E82" s="194" t="s">
        <v>132</v>
      </c>
      <c r="F82" s="195" t="s">
        <v>558</v>
      </c>
      <c r="G82" s="196" t="s">
        <v>554</v>
      </c>
      <c r="H82" s="197">
        <v>1</v>
      </c>
      <c r="I82" s="198"/>
      <c r="J82" s="199">
        <f>ROUND(I82*H82,2)</f>
        <v>0</v>
      </c>
      <c r="K82" s="195" t="s">
        <v>19</v>
      </c>
      <c r="L82" s="44"/>
      <c r="M82" s="200" t="s">
        <v>19</v>
      </c>
      <c r="N82" s="201" t="s">
        <v>47</v>
      </c>
      <c r="O82" s="84"/>
      <c r="P82" s="202">
        <f>O82*H82</f>
        <v>0</v>
      </c>
      <c r="Q82" s="202">
        <v>0</v>
      </c>
      <c r="R82" s="202">
        <f>Q82*H82</f>
        <v>0</v>
      </c>
      <c r="S82" s="202">
        <v>0</v>
      </c>
      <c r="T82" s="203">
        <f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204" t="s">
        <v>123</v>
      </c>
      <c r="AT82" s="204" t="s">
        <v>118</v>
      </c>
      <c r="AU82" s="204" t="s">
        <v>76</v>
      </c>
      <c r="AY82" s="17" t="s">
        <v>117</v>
      </c>
      <c r="BE82" s="205">
        <f>IF(N82="základní",J82,0)</f>
        <v>0</v>
      </c>
      <c r="BF82" s="205">
        <f>IF(N82="snížená",J82,0)</f>
        <v>0</v>
      </c>
      <c r="BG82" s="205">
        <f>IF(N82="zákl. přenesená",J82,0)</f>
        <v>0</v>
      </c>
      <c r="BH82" s="205">
        <f>IF(N82="sníž. přenesená",J82,0)</f>
        <v>0</v>
      </c>
      <c r="BI82" s="205">
        <f>IF(N82="nulová",J82,0)</f>
        <v>0</v>
      </c>
      <c r="BJ82" s="17" t="s">
        <v>81</v>
      </c>
      <c r="BK82" s="205">
        <f>ROUND(I82*H82,2)</f>
        <v>0</v>
      </c>
      <c r="BL82" s="17" t="s">
        <v>123</v>
      </c>
      <c r="BM82" s="204" t="s">
        <v>559</v>
      </c>
    </row>
    <row r="83" s="2" customFormat="1" ht="16.5" customHeight="1">
      <c r="A83" s="38"/>
      <c r="B83" s="39"/>
      <c r="C83" s="193" t="s">
        <v>123</v>
      </c>
      <c r="D83" s="193" t="s">
        <v>118</v>
      </c>
      <c r="E83" s="194" t="s">
        <v>123</v>
      </c>
      <c r="F83" s="195" t="s">
        <v>560</v>
      </c>
      <c r="G83" s="196" t="s">
        <v>554</v>
      </c>
      <c r="H83" s="197">
        <v>1</v>
      </c>
      <c r="I83" s="198"/>
      <c r="J83" s="199">
        <f>ROUND(I83*H83,2)</f>
        <v>0</v>
      </c>
      <c r="K83" s="195" t="s">
        <v>19</v>
      </c>
      <c r="L83" s="44"/>
      <c r="M83" s="200" t="s">
        <v>19</v>
      </c>
      <c r="N83" s="201" t="s">
        <v>47</v>
      </c>
      <c r="O83" s="84"/>
      <c r="P83" s="202">
        <f>O83*H83</f>
        <v>0</v>
      </c>
      <c r="Q83" s="202">
        <v>0</v>
      </c>
      <c r="R83" s="202">
        <f>Q83*H83</f>
        <v>0</v>
      </c>
      <c r="S83" s="202">
        <v>0</v>
      </c>
      <c r="T83" s="203">
        <f>S83*H83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R83" s="204" t="s">
        <v>123</v>
      </c>
      <c r="AT83" s="204" t="s">
        <v>118</v>
      </c>
      <c r="AU83" s="204" t="s">
        <v>76</v>
      </c>
      <c r="AY83" s="17" t="s">
        <v>117</v>
      </c>
      <c r="BE83" s="205">
        <f>IF(N83="základní",J83,0)</f>
        <v>0</v>
      </c>
      <c r="BF83" s="205">
        <f>IF(N83="snížená",J83,0)</f>
        <v>0</v>
      </c>
      <c r="BG83" s="205">
        <f>IF(N83="zákl. přenesená",J83,0)</f>
        <v>0</v>
      </c>
      <c r="BH83" s="205">
        <f>IF(N83="sníž. přenesená",J83,0)</f>
        <v>0</v>
      </c>
      <c r="BI83" s="205">
        <f>IF(N83="nulová",J83,0)</f>
        <v>0</v>
      </c>
      <c r="BJ83" s="17" t="s">
        <v>81</v>
      </c>
      <c r="BK83" s="205">
        <f>ROUND(I83*H83,2)</f>
        <v>0</v>
      </c>
      <c r="BL83" s="17" t="s">
        <v>123</v>
      </c>
      <c r="BM83" s="204" t="s">
        <v>561</v>
      </c>
    </row>
    <row r="84" s="2" customFormat="1" ht="16.5" customHeight="1">
      <c r="A84" s="38"/>
      <c r="B84" s="39"/>
      <c r="C84" s="193" t="s">
        <v>143</v>
      </c>
      <c r="D84" s="193" t="s">
        <v>118</v>
      </c>
      <c r="E84" s="194" t="s">
        <v>143</v>
      </c>
      <c r="F84" s="195" t="s">
        <v>562</v>
      </c>
      <c r="G84" s="196" t="s">
        <v>330</v>
      </c>
      <c r="H84" s="197">
        <v>1</v>
      </c>
      <c r="I84" s="198"/>
      <c r="J84" s="199">
        <f>ROUND(I84*H84,2)</f>
        <v>0</v>
      </c>
      <c r="K84" s="195" t="s">
        <v>19</v>
      </c>
      <c r="L84" s="44"/>
      <c r="M84" s="200" t="s">
        <v>19</v>
      </c>
      <c r="N84" s="201" t="s">
        <v>47</v>
      </c>
      <c r="O84" s="84"/>
      <c r="P84" s="202">
        <f>O84*H84</f>
        <v>0</v>
      </c>
      <c r="Q84" s="202">
        <v>0</v>
      </c>
      <c r="R84" s="202">
        <f>Q84*H84</f>
        <v>0</v>
      </c>
      <c r="S84" s="202">
        <v>0</v>
      </c>
      <c r="T84" s="203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123</v>
      </c>
      <c r="AT84" s="204" t="s">
        <v>118</v>
      </c>
      <c r="AU84" s="204" t="s">
        <v>76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123</v>
      </c>
      <c r="BM84" s="204" t="s">
        <v>563</v>
      </c>
    </row>
    <row r="85" s="2" customFormat="1" ht="16.5" customHeight="1">
      <c r="A85" s="38"/>
      <c r="B85" s="39"/>
      <c r="C85" s="193" t="s">
        <v>148</v>
      </c>
      <c r="D85" s="193" t="s">
        <v>118</v>
      </c>
      <c r="E85" s="194" t="s">
        <v>148</v>
      </c>
      <c r="F85" s="195" t="s">
        <v>564</v>
      </c>
      <c r="G85" s="196" t="s">
        <v>554</v>
      </c>
      <c r="H85" s="197">
        <v>1</v>
      </c>
      <c r="I85" s="198"/>
      <c r="J85" s="199">
        <f>ROUND(I85*H85,2)</f>
        <v>0</v>
      </c>
      <c r="K85" s="195" t="s">
        <v>19</v>
      </c>
      <c r="L85" s="44"/>
      <c r="M85" s="200" t="s">
        <v>19</v>
      </c>
      <c r="N85" s="201" t="s">
        <v>47</v>
      </c>
      <c r="O85" s="84"/>
      <c r="P85" s="202">
        <f>O85*H85</f>
        <v>0</v>
      </c>
      <c r="Q85" s="202">
        <v>0</v>
      </c>
      <c r="R85" s="202">
        <f>Q85*H85</f>
        <v>0</v>
      </c>
      <c r="S85" s="202">
        <v>0</v>
      </c>
      <c r="T85" s="203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4" t="s">
        <v>123</v>
      </c>
      <c r="AT85" s="204" t="s">
        <v>118</v>
      </c>
      <c r="AU85" s="204" t="s">
        <v>76</v>
      </c>
      <c r="AY85" s="17" t="s">
        <v>117</v>
      </c>
      <c r="BE85" s="205">
        <f>IF(N85="základní",J85,0)</f>
        <v>0</v>
      </c>
      <c r="BF85" s="205">
        <f>IF(N85="snížená",J85,0)</f>
        <v>0</v>
      </c>
      <c r="BG85" s="205">
        <f>IF(N85="zákl. přenesená",J85,0)</f>
        <v>0</v>
      </c>
      <c r="BH85" s="205">
        <f>IF(N85="sníž. přenesená",J85,0)</f>
        <v>0</v>
      </c>
      <c r="BI85" s="205">
        <f>IF(N85="nulová",J85,0)</f>
        <v>0</v>
      </c>
      <c r="BJ85" s="17" t="s">
        <v>81</v>
      </c>
      <c r="BK85" s="205">
        <f>ROUND(I85*H85,2)</f>
        <v>0</v>
      </c>
      <c r="BL85" s="17" t="s">
        <v>123</v>
      </c>
      <c r="BM85" s="204" t="s">
        <v>565</v>
      </c>
    </row>
    <row r="86" s="2" customFormat="1">
      <c r="A86" s="38"/>
      <c r="B86" s="39"/>
      <c r="C86" s="40"/>
      <c r="D86" s="211" t="s">
        <v>137</v>
      </c>
      <c r="E86" s="40"/>
      <c r="F86" s="212" t="s">
        <v>566</v>
      </c>
      <c r="G86" s="40"/>
      <c r="H86" s="40"/>
      <c r="I86" s="208"/>
      <c r="J86" s="40"/>
      <c r="K86" s="40"/>
      <c r="L86" s="44"/>
      <c r="M86" s="209"/>
      <c r="N86" s="210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137</v>
      </c>
      <c r="AU86" s="17" t="s">
        <v>76</v>
      </c>
    </row>
    <row r="87" s="2" customFormat="1" ht="16.5" customHeight="1">
      <c r="A87" s="38"/>
      <c r="B87" s="39"/>
      <c r="C87" s="193" t="s">
        <v>153</v>
      </c>
      <c r="D87" s="193" t="s">
        <v>118</v>
      </c>
      <c r="E87" s="194" t="s">
        <v>153</v>
      </c>
      <c r="F87" s="195" t="s">
        <v>567</v>
      </c>
      <c r="G87" s="196" t="s">
        <v>554</v>
      </c>
      <c r="H87" s="197">
        <v>1</v>
      </c>
      <c r="I87" s="198"/>
      <c r="J87" s="199">
        <f>ROUND(I87*H87,2)</f>
        <v>0</v>
      </c>
      <c r="K87" s="195" t="s">
        <v>19</v>
      </c>
      <c r="L87" s="44"/>
      <c r="M87" s="248" t="s">
        <v>19</v>
      </c>
      <c r="N87" s="249" t="s">
        <v>47</v>
      </c>
      <c r="O87" s="236"/>
      <c r="P87" s="250">
        <f>O87*H87</f>
        <v>0</v>
      </c>
      <c r="Q87" s="250">
        <v>0</v>
      </c>
      <c r="R87" s="250">
        <f>Q87*H87</f>
        <v>0</v>
      </c>
      <c r="S87" s="250">
        <v>0</v>
      </c>
      <c r="T87" s="251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4" t="s">
        <v>123</v>
      </c>
      <c r="AT87" s="204" t="s">
        <v>118</v>
      </c>
      <c r="AU87" s="204" t="s">
        <v>76</v>
      </c>
      <c r="AY87" s="17" t="s">
        <v>117</v>
      </c>
      <c r="BE87" s="205">
        <f>IF(N87="základní",J87,0)</f>
        <v>0</v>
      </c>
      <c r="BF87" s="205">
        <f>IF(N87="snížená",J87,0)</f>
        <v>0</v>
      </c>
      <c r="BG87" s="205">
        <f>IF(N87="zákl. přenesená",J87,0)</f>
        <v>0</v>
      </c>
      <c r="BH87" s="205">
        <f>IF(N87="sníž. přenesená",J87,0)</f>
        <v>0</v>
      </c>
      <c r="BI87" s="205">
        <f>IF(N87="nulová",J87,0)</f>
        <v>0</v>
      </c>
      <c r="BJ87" s="17" t="s">
        <v>81</v>
      </c>
      <c r="BK87" s="205">
        <f>ROUND(I87*H87,2)</f>
        <v>0</v>
      </c>
      <c r="BL87" s="17" t="s">
        <v>123</v>
      </c>
      <c r="BM87" s="204" t="s">
        <v>568</v>
      </c>
    </row>
    <row r="88" s="2" customFormat="1" ht="6.96" customHeight="1">
      <c r="A88" s="3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44"/>
      <c r="M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</sheetData>
  <sheetProtection sheet="1" autoFilter="0" formatColumns="0" formatRows="0" objects="1" scenarios="1" spinCount="100000" saltValue="vdl0xFeyaI9fAaJe8MP6g08iG+kZkPvWu6VWfETe//Fowxjakjcal17FxvemVYnnGtrpu+ah/BC28V0bysI1Cw==" hashValue="Mrr2WKsJeg4b4DHE+rlFtu/oBc2XiLbjxbuiAB41xuE6nQ1OOzyF0QfPYKRnXn4oDtPKk9qjdkC8Sae4QHbr/g==" algorithmName="SHA-512" password="C4E3"/>
  <autoFilter ref="C78:K87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2" customWidth="1"/>
    <col min="2" max="2" width="1.667969" style="252" customWidth="1"/>
    <col min="3" max="4" width="5" style="252" customWidth="1"/>
    <col min="5" max="5" width="11.66016" style="252" customWidth="1"/>
    <col min="6" max="6" width="9.160156" style="252" customWidth="1"/>
    <col min="7" max="7" width="5" style="252" customWidth="1"/>
    <col min="8" max="8" width="77.83203" style="252" customWidth="1"/>
    <col min="9" max="10" width="20" style="252" customWidth="1"/>
    <col min="11" max="11" width="1.667969" style="252" customWidth="1"/>
  </cols>
  <sheetData>
    <row r="1" s="1" customFormat="1" ht="37.5" customHeight="1"/>
    <row r="2" s="1" customFormat="1" ht="7.5" customHeight="1"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="14" customFormat="1" ht="45" customHeight="1">
      <c r="B3" s="256"/>
      <c r="C3" s="257" t="s">
        <v>569</v>
      </c>
      <c r="D3" s="257"/>
      <c r="E3" s="257"/>
      <c r="F3" s="257"/>
      <c r="G3" s="257"/>
      <c r="H3" s="257"/>
      <c r="I3" s="257"/>
      <c r="J3" s="257"/>
      <c r="K3" s="258"/>
    </row>
    <row r="4" s="1" customFormat="1" ht="25.5" customHeight="1">
      <c r="B4" s="259"/>
      <c r="C4" s="260" t="s">
        <v>570</v>
      </c>
      <c r="D4" s="260"/>
      <c r="E4" s="260"/>
      <c r="F4" s="260"/>
      <c r="G4" s="260"/>
      <c r="H4" s="260"/>
      <c r="I4" s="260"/>
      <c r="J4" s="260"/>
      <c r="K4" s="261"/>
    </row>
    <row r="5" s="1" customFormat="1" ht="5.25" customHeight="1">
      <c r="B5" s="259"/>
      <c r="C5" s="262"/>
      <c r="D5" s="262"/>
      <c r="E5" s="262"/>
      <c r="F5" s="262"/>
      <c r="G5" s="262"/>
      <c r="H5" s="262"/>
      <c r="I5" s="262"/>
      <c r="J5" s="262"/>
      <c r="K5" s="261"/>
    </row>
    <row r="6" s="1" customFormat="1" ht="15" customHeight="1">
      <c r="B6" s="259"/>
      <c r="C6" s="263" t="s">
        <v>571</v>
      </c>
      <c r="D6" s="263"/>
      <c r="E6" s="263"/>
      <c r="F6" s="263"/>
      <c r="G6" s="263"/>
      <c r="H6" s="263"/>
      <c r="I6" s="263"/>
      <c r="J6" s="263"/>
      <c r="K6" s="261"/>
    </row>
    <row r="7" s="1" customFormat="1" ht="15" customHeight="1">
      <c r="B7" s="264"/>
      <c r="C7" s="263" t="s">
        <v>572</v>
      </c>
      <c r="D7" s="263"/>
      <c r="E7" s="263"/>
      <c r="F7" s="263"/>
      <c r="G7" s="263"/>
      <c r="H7" s="263"/>
      <c r="I7" s="263"/>
      <c r="J7" s="263"/>
      <c r="K7" s="261"/>
    </row>
    <row r="8" s="1" customFormat="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="1" customFormat="1" ht="15" customHeight="1">
      <c r="B9" s="264"/>
      <c r="C9" s="263" t="s">
        <v>573</v>
      </c>
      <c r="D9" s="263"/>
      <c r="E9" s="263"/>
      <c r="F9" s="263"/>
      <c r="G9" s="263"/>
      <c r="H9" s="263"/>
      <c r="I9" s="263"/>
      <c r="J9" s="263"/>
      <c r="K9" s="261"/>
    </row>
    <row r="10" s="1" customFormat="1" ht="15" customHeight="1">
      <c r="B10" s="264"/>
      <c r="C10" s="263"/>
      <c r="D10" s="263" t="s">
        <v>574</v>
      </c>
      <c r="E10" s="263"/>
      <c r="F10" s="263"/>
      <c r="G10" s="263"/>
      <c r="H10" s="263"/>
      <c r="I10" s="263"/>
      <c r="J10" s="263"/>
      <c r="K10" s="261"/>
    </row>
    <row r="11" s="1" customFormat="1" ht="15" customHeight="1">
      <c r="B11" s="264"/>
      <c r="C11" s="265"/>
      <c r="D11" s="263" t="s">
        <v>575</v>
      </c>
      <c r="E11" s="263"/>
      <c r="F11" s="263"/>
      <c r="G11" s="263"/>
      <c r="H11" s="263"/>
      <c r="I11" s="263"/>
      <c r="J11" s="263"/>
      <c r="K11" s="261"/>
    </row>
    <row r="12" s="1" customFormat="1" ht="15" customHeight="1">
      <c r="B12" s="264"/>
      <c r="C12" s="265"/>
      <c r="D12" s="263"/>
      <c r="E12" s="263"/>
      <c r="F12" s="263"/>
      <c r="G12" s="263"/>
      <c r="H12" s="263"/>
      <c r="I12" s="263"/>
      <c r="J12" s="263"/>
      <c r="K12" s="261"/>
    </row>
    <row r="13" s="1" customFormat="1" ht="15" customHeight="1">
      <c r="B13" s="264"/>
      <c r="C13" s="265"/>
      <c r="D13" s="266" t="s">
        <v>576</v>
      </c>
      <c r="E13" s="263"/>
      <c r="F13" s="263"/>
      <c r="G13" s="263"/>
      <c r="H13" s="263"/>
      <c r="I13" s="263"/>
      <c r="J13" s="263"/>
      <c r="K13" s="261"/>
    </row>
    <row r="14" s="1" customFormat="1" ht="12.75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1"/>
    </row>
    <row r="15" s="1" customFormat="1" ht="15" customHeight="1">
      <c r="B15" s="264"/>
      <c r="C15" s="265"/>
      <c r="D15" s="263" t="s">
        <v>577</v>
      </c>
      <c r="E15" s="263"/>
      <c r="F15" s="263"/>
      <c r="G15" s="263"/>
      <c r="H15" s="263"/>
      <c r="I15" s="263"/>
      <c r="J15" s="263"/>
      <c r="K15" s="261"/>
    </row>
    <row r="16" s="1" customFormat="1" ht="15" customHeight="1">
      <c r="B16" s="264"/>
      <c r="C16" s="265"/>
      <c r="D16" s="263" t="s">
        <v>578</v>
      </c>
      <c r="E16" s="263"/>
      <c r="F16" s="263"/>
      <c r="G16" s="263"/>
      <c r="H16" s="263"/>
      <c r="I16" s="263"/>
      <c r="J16" s="263"/>
      <c r="K16" s="261"/>
    </row>
    <row r="17" s="1" customFormat="1" ht="15" customHeight="1">
      <c r="B17" s="264"/>
      <c r="C17" s="265"/>
      <c r="D17" s="263" t="s">
        <v>579</v>
      </c>
      <c r="E17" s="263"/>
      <c r="F17" s="263"/>
      <c r="G17" s="263"/>
      <c r="H17" s="263"/>
      <c r="I17" s="263"/>
      <c r="J17" s="263"/>
      <c r="K17" s="261"/>
    </row>
    <row r="18" s="1" customFormat="1" ht="15" customHeight="1">
      <c r="B18" s="264"/>
      <c r="C18" s="265"/>
      <c r="D18" s="265"/>
      <c r="E18" s="267" t="s">
        <v>80</v>
      </c>
      <c r="F18" s="263" t="s">
        <v>580</v>
      </c>
      <c r="G18" s="263"/>
      <c r="H18" s="263"/>
      <c r="I18" s="263"/>
      <c r="J18" s="263"/>
      <c r="K18" s="261"/>
    </row>
    <row r="19" s="1" customFormat="1" ht="15" customHeight="1">
      <c r="B19" s="264"/>
      <c r="C19" s="265"/>
      <c r="D19" s="265"/>
      <c r="E19" s="267" t="s">
        <v>581</v>
      </c>
      <c r="F19" s="263" t="s">
        <v>582</v>
      </c>
      <c r="G19" s="263"/>
      <c r="H19" s="263"/>
      <c r="I19" s="263"/>
      <c r="J19" s="263"/>
      <c r="K19" s="261"/>
    </row>
    <row r="20" s="1" customFormat="1" ht="15" customHeight="1">
      <c r="B20" s="264"/>
      <c r="C20" s="265"/>
      <c r="D20" s="265"/>
      <c r="E20" s="267" t="s">
        <v>583</v>
      </c>
      <c r="F20" s="263" t="s">
        <v>584</v>
      </c>
      <c r="G20" s="263"/>
      <c r="H20" s="263"/>
      <c r="I20" s="263"/>
      <c r="J20" s="263"/>
      <c r="K20" s="261"/>
    </row>
    <row r="21" s="1" customFormat="1" ht="15" customHeight="1">
      <c r="B21" s="264"/>
      <c r="C21" s="265"/>
      <c r="D21" s="265"/>
      <c r="E21" s="267" t="s">
        <v>87</v>
      </c>
      <c r="F21" s="263" t="s">
        <v>88</v>
      </c>
      <c r="G21" s="263"/>
      <c r="H21" s="263"/>
      <c r="I21" s="263"/>
      <c r="J21" s="263"/>
      <c r="K21" s="261"/>
    </row>
    <row r="22" s="1" customFormat="1" ht="15" customHeight="1">
      <c r="B22" s="264"/>
      <c r="C22" s="265"/>
      <c r="D22" s="265"/>
      <c r="E22" s="267" t="s">
        <v>585</v>
      </c>
      <c r="F22" s="263" t="s">
        <v>586</v>
      </c>
      <c r="G22" s="263"/>
      <c r="H22" s="263"/>
      <c r="I22" s="263"/>
      <c r="J22" s="263"/>
      <c r="K22" s="261"/>
    </row>
    <row r="23" s="1" customFormat="1" ht="15" customHeight="1">
      <c r="B23" s="264"/>
      <c r="C23" s="265"/>
      <c r="D23" s="265"/>
      <c r="E23" s="267" t="s">
        <v>587</v>
      </c>
      <c r="F23" s="263" t="s">
        <v>588</v>
      </c>
      <c r="G23" s="263"/>
      <c r="H23" s="263"/>
      <c r="I23" s="263"/>
      <c r="J23" s="263"/>
      <c r="K23" s="261"/>
    </row>
    <row r="24" s="1" customFormat="1" ht="12.7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1"/>
    </row>
    <row r="25" s="1" customFormat="1" ht="15" customHeight="1">
      <c r="B25" s="264"/>
      <c r="C25" s="263" t="s">
        <v>589</v>
      </c>
      <c r="D25" s="263"/>
      <c r="E25" s="263"/>
      <c r="F25" s="263"/>
      <c r="G25" s="263"/>
      <c r="H25" s="263"/>
      <c r="I25" s="263"/>
      <c r="J25" s="263"/>
      <c r="K25" s="261"/>
    </row>
    <row r="26" s="1" customFormat="1" ht="15" customHeight="1">
      <c r="B26" s="264"/>
      <c r="C26" s="263" t="s">
        <v>590</v>
      </c>
      <c r="D26" s="263"/>
      <c r="E26" s="263"/>
      <c r="F26" s="263"/>
      <c r="G26" s="263"/>
      <c r="H26" s="263"/>
      <c r="I26" s="263"/>
      <c r="J26" s="263"/>
      <c r="K26" s="261"/>
    </row>
    <row r="27" s="1" customFormat="1" ht="15" customHeight="1">
      <c r="B27" s="264"/>
      <c r="C27" s="263"/>
      <c r="D27" s="263" t="s">
        <v>591</v>
      </c>
      <c r="E27" s="263"/>
      <c r="F27" s="263"/>
      <c r="G27" s="263"/>
      <c r="H27" s="263"/>
      <c r="I27" s="263"/>
      <c r="J27" s="263"/>
      <c r="K27" s="261"/>
    </row>
    <row r="28" s="1" customFormat="1" ht="15" customHeight="1">
      <c r="B28" s="264"/>
      <c r="C28" s="265"/>
      <c r="D28" s="263" t="s">
        <v>592</v>
      </c>
      <c r="E28" s="263"/>
      <c r="F28" s="263"/>
      <c r="G28" s="263"/>
      <c r="H28" s="263"/>
      <c r="I28" s="263"/>
      <c r="J28" s="263"/>
      <c r="K28" s="261"/>
    </row>
    <row r="29" s="1" customFormat="1" ht="12.7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1"/>
    </row>
    <row r="30" s="1" customFormat="1" ht="15" customHeight="1">
      <c r="B30" s="264"/>
      <c r="C30" s="265"/>
      <c r="D30" s="263" t="s">
        <v>593</v>
      </c>
      <c r="E30" s="263"/>
      <c r="F30" s="263"/>
      <c r="G30" s="263"/>
      <c r="H30" s="263"/>
      <c r="I30" s="263"/>
      <c r="J30" s="263"/>
      <c r="K30" s="261"/>
    </row>
    <row r="31" s="1" customFormat="1" ht="15" customHeight="1">
      <c r="B31" s="264"/>
      <c r="C31" s="265"/>
      <c r="D31" s="263" t="s">
        <v>594</v>
      </c>
      <c r="E31" s="263"/>
      <c r="F31" s="263"/>
      <c r="G31" s="263"/>
      <c r="H31" s="263"/>
      <c r="I31" s="263"/>
      <c r="J31" s="263"/>
      <c r="K31" s="261"/>
    </row>
    <row r="32" s="1" customFormat="1" ht="12.7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1"/>
    </row>
    <row r="33" s="1" customFormat="1" ht="15" customHeight="1">
      <c r="B33" s="264"/>
      <c r="C33" s="265"/>
      <c r="D33" s="263" t="s">
        <v>595</v>
      </c>
      <c r="E33" s="263"/>
      <c r="F33" s="263"/>
      <c r="G33" s="263"/>
      <c r="H33" s="263"/>
      <c r="I33" s="263"/>
      <c r="J33" s="263"/>
      <c r="K33" s="261"/>
    </row>
    <row r="34" s="1" customFormat="1" ht="15" customHeight="1">
      <c r="B34" s="264"/>
      <c r="C34" s="265"/>
      <c r="D34" s="263" t="s">
        <v>596</v>
      </c>
      <c r="E34" s="263"/>
      <c r="F34" s="263"/>
      <c r="G34" s="263"/>
      <c r="H34" s="263"/>
      <c r="I34" s="263"/>
      <c r="J34" s="263"/>
      <c r="K34" s="261"/>
    </row>
    <row r="35" s="1" customFormat="1" ht="15" customHeight="1">
      <c r="B35" s="264"/>
      <c r="C35" s="265"/>
      <c r="D35" s="263" t="s">
        <v>597</v>
      </c>
      <c r="E35" s="263"/>
      <c r="F35" s="263"/>
      <c r="G35" s="263"/>
      <c r="H35" s="263"/>
      <c r="I35" s="263"/>
      <c r="J35" s="263"/>
      <c r="K35" s="261"/>
    </row>
    <row r="36" s="1" customFormat="1" ht="15" customHeight="1">
      <c r="B36" s="264"/>
      <c r="C36" s="265"/>
      <c r="D36" s="263"/>
      <c r="E36" s="266" t="s">
        <v>103</v>
      </c>
      <c r="F36" s="263"/>
      <c r="G36" s="263" t="s">
        <v>598</v>
      </c>
      <c r="H36" s="263"/>
      <c r="I36" s="263"/>
      <c r="J36" s="263"/>
      <c r="K36" s="261"/>
    </row>
    <row r="37" s="1" customFormat="1" ht="30.75" customHeight="1">
      <c r="B37" s="264"/>
      <c r="C37" s="265"/>
      <c r="D37" s="263"/>
      <c r="E37" s="266" t="s">
        <v>599</v>
      </c>
      <c r="F37" s="263"/>
      <c r="G37" s="263" t="s">
        <v>600</v>
      </c>
      <c r="H37" s="263"/>
      <c r="I37" s="263"/>
      <c r="J37" s="263"/>
      <c r="K37" s="261"/>
    </row>
    <row r="38" s="1" customFormat="1" ht="15" customHeight="1">
      <c r="B38" s="264"/>
      <c r="C38" s="265"/>
      <c r="D38" s="263"/>
      <c r="E38" s="266" t="s">
        <v>57</v>
      </c>
      <c r="F38" s="263"/>
      <c r="G38" s="263" t="s">
        <v>601</v>
      </c>
      <c r="H38" s="263"/>
      <c r="I38" s="263"/>
      <c r="J38" s="263"/>
      <c r="K38" s="261"/>
    </row>
    <row r="39" s="1" customFormat="1" ht="15" customHeight="1">
      <c r="B39" s="264"/>
      <c r="C39" s="265"/>
      <c r="D39" s="263"/>
      <c r="E39" s="266" t="s">
        <v>58</v>
      </c>
      <c r="F39" s="263"/>
      <c r="G39" s="263" t="s">
        <v>602</v>
      </c>
      <c r="H39" s="263"/>
      <c r="I39" s="263"/>
      <c r="J39" s="263"/>
      <c r="K39" s="261"/>
    </row>
    <row r="40" s="1" customFormat="1" ht="15" customHeight="1">
      <c r="B40" s="264"/>
      <c r="C40" s="265"/>
      <c r="D40" s="263"/>
      <c r="E40" s="266" t="s">
        <v>104</v>
      </c>
      <c r="F40" s="263"/>
      <c r="G40" s="263" t="s">
        <v>603</v>
      </c>
      <c r="H40" s="263"/>
      <c r="I40" s="263"/>
      <c r="J40" s="263"/>
      <c r="K40" s="261"/>
    </row>
    <row r="41" s="1" customFormat="1" ht="15" customHeight="1">
      <c r="B41" s="264"/>
      <c r="C41" s="265"/>
      <c r="D41" s="263"/>
      <c r="E41" s="266" t="s">
        <v>105</v>
      </c>
      <c r="F41" s="263"/>
      <c r="G41" s="263" t="s">
        <v>604</v>
      </c>
      <c r="H41" s="263"/>
      <c r="I41" s="263"/>
      <c r="J41" s="263"/>
      <c r="K41" s="261"/>
    </row>
    <row r="42" s="1" customFormat="1" ht="15" customHeight="1">
      <c r="B42" s="264"/>
      <c r="C42" s="265"/>
      <c r="D42" s="263"/>
      <c r="E42" s="266" t="s">
        <v>605</v>
      </c>
      <c r="F42" s="263"/>
      <c r="G42" s="263" t="s">
        <v>606</v>
      </c>
      <c r="H42" s="263"/>
      <c r="I42" s="263"/>
      <c r="J42" s="263"/>
      <c r="K42" s="261"/>
    </row>
    <row r="43" s="1" customFormat="1" ht="15" customHeight="1">
      <c r="B43" s="264"/>
      <c r="C43" s="265"/>
      <c r="D43" s="263"/>
      <c r="E43" s="266"/>
      <c r="F43" s="263"/>
      <c r="G43" s="263" t="s">
        <v>607</v>
      </c>
      <c r="H43" s="263"/>
      <c r="I43" s="263"/>
      <c r="J43" s="263"/>
      <c r="K43" s="261"/>
    </row>
    <row r="44" s="1" customFormat="1" ht="15" customHeight="1">
      <c r="B44" s="264"/>
      <c r="C44" s="265"/>
      <c r="D44" s="263"/>
      <c r="E44" s="266" t="s">
        <v>608</v>
      </c>
      <c r="F44" s="263"/>
      <c r="G44" s="263" t="s">
        <v>609</v>
      </c>
      <c r="H44" s="263"/>
      <c r="I44" s="263"/>
      <c r="J44" s="263"/>
      <c r="K44" s="261"/>
    </row>
    <row r="45" s="1" customFormat="1" ht="15" customHeight="1">
      <c r="B45" s="264"/>
      <c r="C45" s="265"/>
      <c r="D45" s="263"/>
      <c r="E45" s="266" t="s">
        <v>107</v>
      </c>
      <c r="F45" s="263"/>
      <c r="G45" s="263" t="s">
        <v>610</v>
      </c>
      <c r="H45" s="263"/>
      <c r="I45" s="263"/>
      <c r="J45" s="263"/>
      <c r="K45" s="261"/>
    </row>
    <row r="46" s="1" customFormat="1" ht="12.75" customHeight="1">
      <c r="B46" s="264"/>
      <c r="C46" s="265"/>
      <c r="D46" s="263"/>
      <c r="E46" s="263"/>
      <c r="F46" s="263"/>
      <c r="G46" s="263"/>
      <c r="H46" s="263"/>
      <c r="I46" s="263"/>
      <c r="J46" s="263"/>
      <c r="K46" s="261"/>
    </row>
    <row r="47" s="1" customFormat="1" ht="15" customHeight="1">
      <c r="B47" s="264"/>
      <c r="C47" s="265"/>
      <c r="D47" s="263" t="s">
        <v>611</v>
      </c>
      <c r="E47" s="263"/>
      <c r="F47" s="263"/>
      <c r="G47" s="263"/>
      <c r="H47" s="263"/>
      <c r="I47" s="263"/>
      <c r="J47" s="263"/>
      <c r="K47" s="261"/>
    </row>
    <row r="48" s="1" customFormat="1" ht="15" customHeight="1">
      <c r="B48" s="264"/>
      <c r="C48" s="265"/>
      <c r="D48" s="265"/>
      <c r="E48" s="263" t="s">
        <v>612</v>
      </c>
      <c r="F48" s="263"/>
      <c r="G48" s="263"/>
      <c r="H48" s="263"/>
      <c r="I48" s="263"/>
      <c r="J48" s="263"/>
      <c r="K48" s="261"/>
    </row>
    <row r="49" s="1" customFormat="1" ht="15" customHeight="1">
      <c r="B49" s="264"/>
      <c r="C49" s="265"/>
      <c r="D49" s="265"/>
      <c r="E49" s="263" t="s">
        <v>613</v>
      </c>
      <c r="F49" s="263"/>
      <c r="G49" s="263"/>
      <c r="H49" s="263"/>
      <c r="I49" s="263"/>
      <c r="J49" s="263"/>
      <c r="K49" s="261"/>
    </row>
    <row r="50" s="1" customFormat="1" ht="15" customHeight="1">
      <c r="B50" s="264"/>
      <c r="C50" s="265"/>
      <c r="D50" s="265"/>
      <c r="E50" s="263" t="s">
        <v>614</v>
      </c>
      <c r="F50" s="263"/>
      <c r="G50" s="263"/>
      <c r="H50" s="263"/>
      <c r="I50" s="263"/>
      <c r="J50" s="263"/>
      <c r="K50" s="261"/>
    </row>
    <row r="51" s="1" customFormat="1" ht="15" customHeight="1">
      <c r="B51" s="264"/>
      <c r="C51" s="265"/>
      <c r="D51" s="263" t="s">
        <v>615</v>
      </c>
      <c r="E51" s="263"/>
      <c r="F51" s="263"/>
      <c r="G51" s="263"/>
      <c r="H51" s="263"/>
      <c r="I51" s="263"/>
      <c r="J51" s="263"/>
      <c r="K51" s="261"/>
    </row>
    <row r="52" s="1" customFormat="1" ht="25.5" customHeight="1">
      <c r="B52" s="259"/>
      <c r="C52" s="260" t="s">
        <v>616</v>
      </c>
      <c r="D52" s="260"/>
      <c r="E52" s="260"/>
      <c r="F52" s="260"/>
      <c r="G52" s="260"/>
      <c r="H52" s="260"/>
      <c r="I52" s="260"/>
      <c r="J52" s="260"/>
      <c r="K52" s="261"/>
    </row>
    <row r="53" s="1" customFormat="1" ht="5.25" customHeight="1">
      <c r="B53" s="259"/>
      <c r="C53" s="262"/>
      <c r="D53" s="262"/>
      <c r="E53" s="262"/>
      <c r="F53" s="262"/>
      <c r="G53" s="262"/>
      <c r="H53" s="262"/>
      <c r="I53" s="262"/>
      <c r="J53" s="262"/>
      <c r="K53" s="261"/>
    </row>
    <row r="54" s="1" customFormat="1" ht="15" customHeight="1">
      <c r="B54" s="259"/>
      <c r="C54" s="263" t="s">
        <v>617</v>
      </c>
      <c r="D54" s="263"/>
      <c r="E54" s="263"/>
      <c r="F54" s="263"/>
      <c r="G54" s="263"/>
      <c r="H54" s="263"/>
      <c r="I54" s="263"/>
      <c r="J54" s="263"/>
      <c r="K54" s="261"/>
    </row>
    <row r="55" s="1" customFormat="1" ht="15" customHeight="1">
      <c r="B55" s="259"/>
      <c r="C55" s="263" t="s">
        <v>618</v>
      </c>
      <c r="D55" s="263"/>
      <c r="E55" s="263"/>
      <c r="F55" s="263"/>
      <c r="G55" s="263"/>
      <c r="H55" s="263"/>
      <c r="I55" s="263"/>
      <c r="J55" s="263"/>
      <c r="K55" s="261"/>
    </row>
    <row r="56" s="1" customFormat="1" ht="12.75" customHeight="1">
      <c r="B56" s="259"/>
      <c r="C56" s="263"/>
      <c r="D56" s="263"/>
      <c r="E56" s="263"/>
      <c r="F56" s="263"/>
      <c r="G56" s="263"/>
      <c r="H56" s="263"/>
      <c r="I56" s="263"/>
      <c r="J56" s="263"/>
      <c r="K56" s="261"/>
    </row>
    <row r="57" s="1" customFormat="1" ht="15" customHeight="1">
      <c r="B57" s="259"/>
      <c r="C57" s="263" t="s">
        <v>619</v>
      </c>
      <c r="D57" s="263"/>
      <c r="E57" s="263"/>
      <c r="F57" s="263"/>
      <c r="G57" s="263"/>
      <c r="H57" s="263"/>
      <c r="I57" s="263"/>
      <c r="J57" s="263"/>
      <c r="K57" s="261"/>
    </row>
    <row r="58" s="1" customFormat="1" ht="15" customHeight="1">
      <c r="B58" s="259"/>
      <c r="C58" s="265"/>
      <c r="D58" s="263" t="s">
        <v>620</v>
      </c>
      <c r="E58" s="263"/>
      <c r="F58" s="263"/>
      <c r="G58" s="263"/>
      <c r="H58" s="263"/>
      <c r="I58" s="263"/>
      <c r="J58" s="263"/>
      <c r="K58" s="261"/>
    </row>
    <row r="59" s="1" customFormat="1" ht="15" customHeight="1">
      <c r="B59" s="259"/>
      <c r="C59" s="265"/>
      <c r="D59" s="263" t="s">
        <v>621</v>
      </c>
      <c r="E59" s="263"/>
      <c r="F59" s="263"/>
      <c r="G59" s="263"/>
      <c r="H59" s="263"/>
      <c r="I59" s="263"/>
      <c r="J59" s="263"/>
      <c r="K59" s="261"/>
    </row>
    <row r="60" s="1" customFormat="1" ht="15" customHeight="1">
      <c r="B60" s="259"/>
      <c r="C60" s="265"/>
      <c r="D60" s="263" t="s">
        <v>622</v>
      </c>
      <c r="E60" s="263"/>
      <c r="F60" s="263"/>
      <c r="G60" s="263"/>
      <c r="H60" s="263"/>
      <c r="I60" s="263"/>
      <c r="J60" s="263"/>
      <c r="K60" s="261"/>
    </row>
    <row r="61" s="1" customFormat="1" ht="15" customHeight="1">
      <c r="B61" s="259"/>
      <c r="C61" s="265"/>
      <c r="D61" s="263" t="s">
        <v>623</v>
      </c>
      <c r="E61" s="263"/>
      <c r="F61" s="263"/>
      <c r="G61" s="263"/>
      <c r="H61" s="263"/>
      <c r="I61" s="263"/>
      <c r="J61" s="263"/>
      <c r="K61" s="261"/>
    </row>
    <row r="62" s="1" customFormat="1" ht="15" customHeight="1">
      <c r="B62" s="259"/>
      <c r="C62" s="265"/>
      <c r="D62" s="268" t="s">
        <v>624</v>
      </c>
      <c r="E62" s="268"/>
      <c r="F62" s="268"/>
      <c r="G62" s="268"/>
      <c r="H62" s="268"/>
      <c r="I62" s="268"/>
      <c r="J62" s="268"/>
      <c r="K62" s="261"/>
    </row>
    <row r="63" s="1" customFormat="1" ht="15" customHeight="1">
      <c r="B63" s="259"/>
      <c r="C63" s="265"/>
      <c r="D63" s="263" t="s">
        <v>625</v>
      </c>
      <c r="E63" s="263"/>
      <c r="F63" s="263"/>
      <c r="G63" s="263"/>
      <c r="H63" s="263"/>
      <c r="I63" s="263"/>
      <c r="J63" s="263"/>
      <c r="K63" s="261"/>
    </row>
    <row r="64" s="1" customFormat="1" ht="12.75" customHeight="1">
      <c r="B64" s="259"/>
      <c r="C64" s="265"/>
      <c r="D64" s="265"/>
      <c r="E64" s="269"/>
      <c r="F64" s="265"/>
      <c r="G64" s="265"/>
      <c r="H64" s="265"/>
      <c r="I64" s="265"/>
      <c r="J64" s="265"/>
      <c r="K64" s="261"/>
    </row>
    <row r="65" s="1" customFormat="1" ht="15" customHeight="1">
      <c r="B65" s="259"/>
      <c r="C65" s="265"/>
      <c r="D65" s="263" t="s">
        <v>626</v>
      </c>
      <c r="E65" s="263"/>
      <c r="F65" s="263"/>
      <c r="G65" s="263"/>
      <c r="H65" s="263"/>
      <c r="I65" s="263"/>
      <c r="J65" s="263"/>
      <c r="K65" s="261"/>
    </row>
    <row r="66" s="1" customFormat="1" ht="15" customHeight="1">
      <c r="B66" s="259"/>
      <c r="C66" s="265"/>
      <c r="D66" s="268" t="s">
        <v>627</v>
      </c>
      <c r="E66" s="268"/>
      <c r="F66" s="268"/>
      <c r="G66" s="268"/>
      <c r="H66" s="268"/>
      <c r="I66" s="268"/>
      <c r="J66" s="268"/>
      <c r="K66" s="261"/>
    </row>
    <row r="67" s="1" customFormat="1" ht="15" customHeight="1">
      <c r="B67" s="259"/>
      <c r="C67" s="265"/>
      <c r="D67" s="263" t="s">
        <v>628</v>
      </c>
      <c r="E67" s="263"/>
      <c r="F67" s="263"/>
      <c r="G67" s="263"/>
      <c r="H67" s="263"/>
      <c r="I67" s="263"/>
      <c r="J67" s="263"/>
      <c r="K67" s="261"/>
    </row>
    <row r="68" s="1" customFormat="1" ht="15" customHeight="1">
      <c r="B68" s="259"/>
      <c r="C68" s="265"/>
      <c r="D68" s="263" t="s">
        <v>629</v>
      </c>
      <c r="E68" s="263"/>
      <c r="F68" s="263"/>
      <c r="G68" s="263"/>
      <c r="H68" s="263"/>
      <c r="I68" s="263"/>
      <c r="J68" s="263"/>
      <c r="K68" s="261"/>
    </row>
    <row r="69" s="1" customFormat="1" ht="15" customHeight="1">
      <c r="B69" s="259"/>
      <c r="C69" s="265"/>
      <c r="D69" s="263" t="s">
        <v>630</v>
      </c>
      <c r="E69" s="263"/>
      <c r="F69" s="263"/>
      <c r="G69" s="263"/>
      <c r="H69" s="263"/>
      <c r="I69" s="263"/>
      <c r="J69" s="263"/>
      <c r="K69" s="261"/>
    </row>
    <row r="70" s="1" customFormat="1" ht="15" customHeight="1">
      <c r="B70" s="259"/>
      <c r="C70" s="265"/>
      <c r="D70" s="263" t="s">
        <v>631</v>
      </c>
      <c r="E70" s="263"/>
      <c r="F70" s="263"/>
      <c r="G70" s="263"/>
      <c r="H70" s="263"/>
      <c r="I70" s="263"/>
      <c r="J70" s="263"/>
      <c r="K70" s="261"/>
    </row>
    <row r="71" s="1" customFormat="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="1" customFormat="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="1" customFormat="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="1" customFormat="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="1" customFormat="1" ht="45" customHeight="1">
      <c r="B75" s="278"/>
      <c r="C75" s="279" t="s">
        <v>632</v>
      </c>
      <c r="D75" s="279"/>
      <c r="E75" s="279"/>
      <c r="F75" s="279"/>
      <c r="G75" s="279"/>
      <c r="H75" s="279"/>
      <c r="I75" s="279"/>
      <c r="J75" s="279"/>
      <c r="K75" s="280"/>
    </row>
    <row r="76" s="1" customFormat="1" ht="17.25" customHeight="1">
      <c r="B76" s="278"/>
      <c r="C76" s="281" t="s">
        <v>633</v>
      </c>
      <c r="D76" s="281"/>
      <c r="E76" s="281"/>
      <c r="F76" s="281" t="s">
        <v>634</v>
      </c>
      <c r="G76" s="282"/>
      <c r="H76" s="281" t="s">
        <v>58</v>
      </c>
      <c r="I76" s="281" t="s">
        <v>61</v>
      </c>
      <c r="J76" s="281" t="s">
        <v>635</v>
      </c>
      <c r="K76" s="280"/>
    </row>
    <row r="77" s="1" customFormat="1" ht="17.25" customHeight="1">
      <c r="B77" s="278"/>
      <c r="C77" s="283" t="s">
        <v>636</v>
      </c>
      <c r="D77" s="283"/>
      <c r="E77" s="283"/>
      <c r="F77" s="284" t="s">
        <v>637</v>
      </c>
      <c r="G77" s="285"/>
      <c r="H77" s="283"/>
      <c r="I77" s="283"/>
      <c r="J77" s="283" t="s">
        <v>638</v>
      </c>
      <c r="K77" s="280"/>
    </row>
    <row r="78" s="1" customFormat="1" ht="5.25" customHeight="1">
      <c r="B78" s="278"/>
      <c r="C78" s="286"/>
      <c r="D78" s="286"/>
      <c r="E78" s="286"/>
      <c r="F78" s="286"/>
      <c r="G78" s="287"/>
      <c r="H78" s="286"/>
      <c r="I78" s="286"/>
      <c r="J78" s="286"/>
      <c r="K78" s="280"/>
    </row>
    <row r="79" s="1" customFormat="1" ht="15" customHeight="1">
      <c r="B79" s="278"/>
      <c r="C79" s="266" t="s">
        <v>57</v>
      </c>
      <c r="D79" s="288"/>
      <c r="E79" s="288"/>
      <c r="F79" s="289" t="s">
        <v>639</v>
      </c>
      <c r="G79" s="290"/>
      <c r="H79" s="266" t="s">
        <v>640</v>
      </c>
      <c r="I79" s="266" t="s">
        <v>641</v>
      </c>
      <c r="J79" s="266">
        <v>20</v>
      </c>
      <c r="K79" s="280"/>
    </row>
    <row r="80" s="1" customFormat="1" ht="15" customHeight="1">
      <c r="B80" s="278"/>
      <c r="C80" s="266" t="s">
        <v>642</v>
      </c>
      <c r="D80" s="266"/>
      <c r="E80" s="266"/>
      <c r="F80" s="289" t="s">
        <v>639</v>
      </c>
      <c r="G80" s="290"/>
      <c r="H80" s="266" t="s">
        <v>643</v>
      </c>
      <c r="I80" s="266" t="s">
        <v>641</v>
      </c>
      <c r="J80" s="266">
        <v>120</v>
      </c>
      <c r="K80" s="280"/>
    </row>
    <row r="81" s="1" customFormat="1" ht="15" customHeight="1">
      <c r="B81" s="291"/>
      <c r="C81" s="266" t="s">
        <v>644</v>
      </c>
      <c r="D81" s="266"/>
      <c r="E81" s="266"/>
      <c r="F81" s="289" t="s">
        <v>645</v>
      </c>
      <c r="G81" s="290"/>
      <c r="H81" s="266" t="s">
        <v>646</v>
      </c>
      <c r="I81" s="266" t="s">
        <v>641</v>
      </c>
      <c r="J81" s="266">
        <v>50</v>
      </c>
      <c r="K81" s="280"/>
    </row>
    <row r="82" s="1" customFormat="1" ht="15" customHeight="1">
      <c r="B82" s="291"/>
      <c r="C82" s="266" t="s">
        <v>647</v>
      </c>
      <c r="D82" s="266"/>
      <c r="E82" s="266"/>
      <c r="F82" s="289" t="s">
        <v>639</v>
      </c>
      <c r="G82" s="290"/>
      <c r="H82" s="266" t="s">
        <v>648</v>
      </c>
      <c r="I82" s="266" t="s">
        <v>649</v>
      </c>
      <c r="J82" s="266"/>
      <c r="K82" s="280"/>
    </row>
    <row r="83" s="1" customFormat="1" ht="15" customHeight="1">
      <c r="B83" s="291"/>
      <c r="C83" s="292" t="s">
        <v>650</v>
      </c>
      <c r="D83" s="292"/>
      <c r="E83" s="292"/>
      <c r="F83" s="293" t="s">
        <v>645</v>
      </c>
      <c r="G83" s="292"/>
      <c r="H83" s="292" t="s">
        <v>651</v>
      </c>
      <c r="I83" s="292" t="s">
        <v>641</v>
      </c>
      <c r="J83" s="292">
        <v>15</v>
      </c>
      <c r="K83" s="280"/>
    </row>
    <row r="84" s="1" customFormat="1" ht="15" customHeight="1">
      <c r="B84" s="291"/>
      <c r="C84" s="292" t="s">
        <v>652</v>
      </c>
      <c r="D84" s="292"/>
      <c r="E84" s="292"/>
      <c r="F84" s="293" t="s">
        <v>645</v>
      </c>
      <c r="G84" s="292"/>
      <c r="H84" s="292" t="s">
        <v>653</v>
      </c>
      <c r="I84" s="292" t="s">
        <v>641</v>
      </c>
      <c r="J84" s="292">
        <v>15</v>
      </c>
      <c r="K84" s="280"/>
    </row>
    <row r="85" s="1" customFormat="1" ht="15" customHeight="1">
      <c r="B85" s="291"/>
      <c r="C85" s="292" t="s">
        <v>654</v>
      </c>
      <c r="D85" s="292"/>
      <c r="E85" s="292"/>
      <c r="F85" s="293" t="s">
        <v>645</v>
      </c>
      <c r="G85" s="292"/>
      <c r="H85" s="292" t="s">
        <v>655</v>
      </c>
      <c r="I85" s="292" t="s">
        <v>641</v>
      </c>
      <c r="J85" s="292">
        <v>20</v>
      </c>
      <c r="K85" s="280"/>
    </row>
    <row r="86" s="1" customFormat="1" ht="15" customHeight="1">
      <c r="B86" s="291"/>
      <c r="C86" s="292" t="s">
        <v>656</v>
      </c>
      <c r="D86" s="292"/>
      <c r="E86" s="292"/>
      <c r="F86" s="293" t="s">
        <v>645</v>
      </c>
      <c r="G86" s="292"/>
      <c r="H86" s="292" t="s">
        <v>657</v>
      </c>
      <c r="I86" s="292" t="s">
        <v>641</v>
      </c>
      <c r="J86" s="292">
        <v>20</v>
      </c>
      <c r="K86" s="280"/>
    </row>
    <row r="87" s="1" customFormat="1" ht="15" customHeight="1">
      <c r="B87" s="291"/>
      <c r="C87" s="266" t="s">
        <v>658</v>
      </c>
      <c r="D87" s="266"/>
      <c r="E87" s="266"/>
      <c r="F87" s="289" t="s">
        <v>645</v>
      </c>
      <c r="G87" s="290"/>
      <c r="H87" s="266" t="s">
        <v>659</v>
      </c>
      <c r="I87" s="266" t="s">
        <v>641</v>
      </c>
      <c r="J87" s="266">
        <v>50</v>
      </c>
      <c r="K87" s="280"/>
    </row>
    <row r="88" s="1" customFormat="1" ht="15" customHeight="1">
      <c r="B88" s="291"/>
      <c r="C88" s="266" t="s">
        <v>660</v>
      </c>
      <c r="D88" s="266"/>
      <c r="E88" s="266"/>
      <c r="F88" s="289" t="s">
        <v>645</v>
      </c>
      <c r="G88" s="290"/>
      <c r="H88" s="266" t="s">
        <v>661</v>
      </c>
      <c r="I88" s="266" t="s">
        <v>641</v>
      </c>
      <c r="J88" s="266">
        <v>20</v>
      </c>
      <c r="K88" s="280"/>
    </row>
    <row r="89" s="1" customFormat="1" ht="15" customHeight="1">
      <c r="B89" s="291"/>
      <c r="C89" s="266" t="s">
        <v>662</v>
      </c>
      <c r="D89" s="266"/>
      <c r="E89" s="266"/>
      <c r="F89" s="289" t="s">
        <v>645</v>
      </c>
      <c r="G89" s="290"/>
      <c r="H89" s="266" t="s">
        <v>663</v>
      </c>
      <c r="I89" s="266" t="s">
        <v>641</v>
      </c>
      <c r="J89" s="266">
        <v>20</v>
      </c>
      <c r="K89" s="280"/>
    </row>
    <row r="90" s="1" customFormat="1" ht="15" customHeight="1">
      <c r="B90" s="291"/>
      <c r="C90" s="266" t="s">
        <v>664</v>
      </c>
      <c r="D90" s="266"/>
      <c r="E90" s="266"/>
      <c r="F90" s="289" t="s">
        <v>645</v>
      </c>
      <c r="G90" s="290"/>
      <c r="H90" s="266" t="s">
        <v>665</v>
      </c>
      <c r="I90" s="266" t="s">
        <v>641</v>
      </c>
      <c r="J90" s="266">
        <v>50</v>
      </c>
      <c r="K90" s="280"/>
    </row>
    <row r="91" s="1" customFormat="1" ht="15" customHeight="1">
      <c r="B91" s="291"/>
      <c r="C91" s="266" t="s">
        <v>666</v>
      </c>
      <c r="D91" s="266"/>
      <c r="E91" s="266"/>
      <c r="F91" s="289" t="s">
        <v>645</v>
      </c>
      <c r="G91" s="290"/>
      <c r="H91" s="266" t="s">
        <v>666</v>
      </c>
      <c r="I91" s="266" t="s">
        <v>641</v>
      </c>
      <c r="J91" s="266">
        <v>50</v>
      </c>
      <c r="K91" s="280"/>
    </row>
    <row r="92" s="1" customFormat="1" ht="15" customHeight="1">
      <c r="B92" s="291"/>
      <c r="C92" s="266" t="s">
        <v>667</v>
      </c>
      <c r="D92" s="266"/>
      <c r="E92" s="266"/>
      <c r="F92" s="289" t="s">
        <v>645</v>
      </c>
      <c r="G92" s="290"/>
      <c r="H92" s="266" t="s">
        <v>668</v>
      </c>
      <c r="I92" s="266" t="s">
        <v>641</v>
      </c>
      <c r="J92" s="266">
        <v>255</v>
      </c>
      <c r="K92" s="280"/>
    </row>
    <row r="93" s="1" customFormat="1" ht="15" customHeight="1">
      <c r="B93" s="291"/>
      <c r="C93" s="266" t="s">
        <v>669</v>
      </c>
      <c r="D93" s="266"/>
      <c r="E93" s="266"/>
      <c r="F93" s="289" t="s">
        <v>639</v>
      </c>
      <c r="G93" s="290"/>
      <c r="H93" s="266" t="s">
        <v>670</v>
      </c>
      <c r="I93" s="266" t="s">
        <v>671</v>
      </c>
      <c r="J93" s="266"/>
      <c r="K93" s="280"/>
    </row>
    <row r="94" s="1" customFormat="1" ht="15" customHeight="1">
      <c r="B94" s="291"/>
      <c r="C94" s="266" t="s">
        <v>672</v>
      </c>
      <c r="D94" s="266"/>
      <c r="E94" s="266"/>
      <c r="F94" s="289" t="s">
        <v>639</v>
      </c>
      <c r="G94" s="290"/>
      <c r="H94" s="266" t="s">
        <v>673</v>
      </c>
      <c r="I94" s="266" t="s">
        <v>674</v>
      </c>
      <c r="J94" s="266"/>
      <c r="K94" s="280"/>
    </row>
    <row r="95" s="1" customFormat="1" ht="15" customHeight="1">
      <c r="B95" s="291"/>
      <c r="C95" s="266" t="s">
        <v>675</v>
      </c>
      <c r="D95" s="266"/>
      <c r="E95" s="266"/>
      <c r="F95" s="289" t="s">
        <v>639</v>
      </c>
      <c r="G95" s="290"/>
      <c r="H95" s="266" t="s">
        <v>675</v>
      </c>
      <c r="I95" s="266" t="s">
        <v>674</v>
      </c>
      <c r="J95" s="266"/>
      <c r="K95" s="280"/>
    </row>
    <row r="96" s="1" customFormat="1" ht="15" customHeight="1">
      <c r="B96" s="291"/>
      <c r="C96" s="266" t="s">
        <v>42</v>
      </c>
      <c r="D96" s="266"/>
      <c r="E96" s="266"/>
      <c r="F96" s="289" t="s">
        <v>639</v>
      </c>
      <c r="G96" s="290"/>
      <c r="H96" s="266" t="s">
        <v>676</v>
      </c>
      <c r="I96" s="266" t="s">
        <v>674</v>
      </c>
      <c r="J96" s="266"/>
      <c r="K96" s="280"/>
    </row>
    <row r="97" s="1" customFormat="1" ht="15" customHeight="1">
      <c r="B97" s="291"/>
      <c r="C97" s="266" t="s">
        <v>52</v>
      </c>
      <c r="D97" s="266"/>
      <c r="E97" s="266"/>
      <c r="F97" s="289" t="s">
        <v>639</v>
      </c>
      <c r="G97" s="290"/>
      <c r="H97" s="266" t="s">
        <v>677</v>
      </c>
      <c r="I97" s="266" t="s">
        <v>674</v>
      </c>
      <c r="J97" s="266"/>
      <c r="K97" s="280"/>
    </row>
    <row r="98" s="1" customFormat="1" ht="15" customHeight="1">
      <c r="B98" s="294"/>
      <c r="C98" s="295"/>
      <c r="D98" s="295"/>
      <c r="E98" s="295"/>
      <c r="F98" s="295"/>
      <c r="G98" s="295"/>
      <c r="H98" s="295"/>
      <c r="I98" s="295"/>
      <c r="J98" s="295"/>
      <c r="K98" s="296"/>
    </row>
    <row r="99" s="1" customFormat="1" ht="18.7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7"/>
    </row>
    <row r="100" s="1" customFormat="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="1" customFormat="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="1" customFormat="1" ht="45" customHeight="1">
      <c r="B102" s="278"/>
      <c r="C102" s="279" t="s">
        <v>678</v>
      </c>
      <c r="D102" s="279"/>
      <c r="E102" s="279"/>
      <c r="F102" s="279"/>
      <c r="G102" s="279"/>
      <c r="H102" s="279"/>
      <c r="I102" s="279"/>
      <c r="J102" s="279"/>
      <c r="K102" s="280"/>
    </row>
    <row r="103" s="1" customFormat="1" ht="17.25" customHeight="1">
      <c r="B103" s="278"/>
      <c r="C103" s="281" t="s">
        <v>633</v>
      </c>
      <c r="D103" s="281"/>
      <c r="E103" s="281"/>
      <c r="F103" s="281" t="s">
        <v>634</v>
      </c>
      <c r="G103" s="282"/>
      <c r="H103" s="281" t="s">
        <v>58</v>
      </c>
      <c r="I103" s="281" t="s">
        <v>61</v>
      </c>
      <c r="J103" s="281" t="s">
        <v>635</v>
      </c>
      <c r="K103" s="280"/>
    </row>
    <row r="104" s="1" customFormat="1" ht="17.25" customHeight="1">
      <c r="B104" s="278"/>
      <c r="C104" s="283" t="s">
        <v>636</v>
      </c>
      <c r="D104" s="283"/>
      <c r="E104" s="283"/>
      <c r="F104" s="284" t="s">
        <v>637</v>
      </c>
      <c r="G104" s="285"/>
      <c r="H104" s="283"/>
      <c r="I104" s="283"/>
      <c r="J104" s="283" t="s">
        <v>638</v>
      </c>
      <c r="K104" s="280"/>
    </row>
    <row r="105" s="1" customFormat="1" ht="5.25" customHeight="1">
      <c r="B105" s="278"/>
      <c r="C105" s="281"/>
      <c r="D105" s="281"/>
      <c r="E105" s="281"/>
      <c r="F105" s="281"/>
      <c r="G105" s="299"/>
      <c r="H105" s="281"/>
      <c r="I105" s="281"/>
      <c r="J105" s="281"/>
      <c r="K105" s="280"/>
    </row>
    <row r="106" s="1" customFormat="1" ht="15" customHeight="1">
      <c r="B106" s="278"/>
      <c r="C106" s="266" t="s">
        <v>57</v>
      </c>
      <c r="D106" s="288"/>
      <c r="E106" s="288"/>
      <c r="F106" s="289" t="s">
        <v>639</v>
      </c>
      <c r="G106" s="266"/>
      <c r="H106" s="266" t="s">
        <v>679</v>
      </c>
      <c r="I106" s="266" t="s">
        <v>641</v>
      </c>
      <c r="J106" s="266">
        <v>20</v>
      </c>
      <c r="K106" s="280"/>
    </row>
    <row r="107" s="1" customFormat="1" ht="15" customHeight="1">
      <c r="B107" s="278"/>
      <c r="C107" s="266" t="s">
        <v>642</v>
      </c>
      <c r="D107" s="266"/>
      <c r="E107" s="266"/>
      <c r="F107" s="289" t="s">
        <v>639</v>
      </c>
      <c r="G107" s="266"/>
      <c r="H107" s="266" t="s">
        <v>679</v>
      </c>
      <c r="I107" s="266" t="s">
        <v>641</v>
      </c>
      <c r="J107" s="266">
        <v>120</v>
      </c>
      <c r="K107" s="280"/>
    </row>
    <row r="108" s="1" customFormat="1" ht="15" customHeight="1">
      <c r="B108" s="291"/>
      <c r="C108" s="266" t="s">
        <v>644</v>
      </c>
      <c r="D108" s="266"/>
      <c r="E108" s="266"/>
      <c r="F108" s="289" t="s">
        <v>645</v>
      </c>
      <c r="G108" s="266"/>
      <c r="H108" s="266" t="s">
        <v>679</v>
      </c>
      <c r="I108" s="266" t="s">
        <v>641</v>
      </c>
      <c r="J108" s="266">
        <v>50</v>
      </c>
      <c r="K108" s="280"/>
    </row>
    <row r="109" s="1" customFormat="1" ht="15" customHeight="1">
      <c r="B109" s="291"/>
      <c r="C109" s="266" t="s">
        <v>647</v>
      </c>
      <c r="D109" s="266"/>
      <c r="E109" s="266"/>
      <c r="F109" s="289" t="s">
        <v>639</v>
      </c>
      <c r="G109" s="266"/>
      <c r="H109" s="266" t="s">
        <v>679</v>
      </c>
      <c r="I109" s="266" t="s">
        <v>649</v>
      </c>
      <c r="J109" s="266"/>
      <c r="K109" s="280"/>
    </row>
    <row r="110" s="1" customFormat="1" ht="15" customHeight="1">
      <c r="B110" s="291"/>
      <c r="C110" s="266" t="s">
        <v>658</v>
      </c>
      <c r="D110" s="266"/>
      <c r="E110" s="266"/>
      <c r="F110" s="289" t="s">
        <v>645</v>
      </c>
      <c r="G110" s="266"/>
      <c r="H110" s="266" t="s">
        <v>679</v>
      </c>
      <c r="I110" s="266" t="s">
        <v>641</v>
      </c>
      <c r="J110" s="266">
        <v>50</v>
      </c>
      <c r="K110" s="280"/>
    </row>
    <row r="111" s="1" customFormat="1" ht="15" customHeight="1">
      <c r="B111" s="291"/>
      <c r="C111" s="266" t="s">
        <v>666</v>
      </c>
      <c r="D111" s="266"/>
      <c r="E111" s="266"/>
      <c r="F111" s="289" t="s">
        <v>645</v>
      </c>
      <c r="G111" s="266"/>
      <c r="H111" s="266" t="s">
        <v>679</v>
      </c>
      <c r="I111" s="266" t="s">
        <v>641</v>
      </c>
      <c r="J111" s="266">
        <v>50</v>
      </c>
      <c r="K111" s="280"/>
    </row>
    <row r="112" s="1" customFormat="1" ht="15" customHeight="1">
      <c r="B112" s="291"/>
      <c r="C112" s="266" t="s">
        <v>664</v>
      </c>
      <c r="D112" s="266"/>
      <c r="E112" s="266"/>
      <c r="F112" s="289" t="s">
        <v>645</v>
      </c>
      <c r="G112" s="266"/>
      <c r="H112" s="266" t="s">
        <v>679</v>
      </c>
      <c r="I112" s="266" t="s">
        <v>641</v>
      </c>
      <c r="J112" s="266">
        <v>50</v>
      </c>
      <c r="K112" s="280"/>
    </row>
    <row r="113" s="1" customFormat="1" ht="15" customHeight="1">
      <c r="B113" s="291"/>
      <c r="C113" s="266" t="s">
        <v>57</v>
      </c>
      <c r="D113" s="266"/>
      <c r="E113" s="266"/>
      <c r="F113" s="289" t="s">
        <v>639</v>
      </c>
      <c r="G113" s="266"/>
      <c r="H113" s="266" t="s">
        <v>680</v>
      </c>
      <c r="I113" s="266" t="s">
        <v>641</v>
      </c>
      <c r="J113" s="266">
        <v>20</v>
      </c>
      <c r="K113" s="280"/>
    </row>
    <row r="114" s="1" customFormat="1" ht="15" customHeight="1">
      <c r="B114" s="291"/>
      <c r="C114" s="266" t="s">
        <v>681</v>
      </c>
      <c r="D114" s="266"/>
      <c r="E114" s="266"/>
      <c r="F114" s="289" t="s">
        <v>639</v>
      </c>
      <c r="G114" s="266"/>
      <c r="H114" s="266" t="s">
        <v>682</v>
      </c>
      <c r="I114" s="266" t="s">
        <v>641</v>
      </c>
      <c r="J114" s="266">
        <v>120</v>
      </c>
      <c r="K114" s="280"/>
    </row>
    <row r="115" s="1" customFormat="1" ht="15" customHeight="1">
      <c r="B115" s="291"/>
      <c r="C115" s="266" t="s">
        <v>42</v>
      </c>
      <c r="D115" s="266"/>
      <c r="E115" s="266"/>
      <c r="F115" s="289" t="s">
        <v>639</v>
      </c>
      <c r="G115" s="266"/>
      <c r="H115" s="266" t="s">
        <v>683</v>
      </c>
      <c r="I115" s="266" t="s">
        <v>674</v>
      </c>
      <c r="J115" s="266"/>
      <c r="K115" s="280"/>
    </row>
    <row r="116" s="1" customFormat="1" ht="15" customHeight="1">
      <c r="B116" s="291"/>
      <c r="C116" s="266" t="s">
        <v>52</v>
      </c>
      <c r="D116" s="266"/>
      <c r="E116" s="266"/>
      <c r="F116" s="289" t="s">
        <v>639</v>
      </c>
      <c r="G116" s="266"/>
      <c r="H116" s="266" t="s">
        <v>684</v>
      </c>
      <c r="I116" s="266" t="s">
        <v>674</v>
      </c>
      <c r="J116" s="266"/>
      <c r="K116" s="280"/>
    </row>
    <row r="117" s="1" customFormat="1" ht="15" customHeight="1">
      <c r="B117" s="291"/>
      <c r="C117" s="266" t="s">
        <v>61</v>
      </c>
      <c r="D117" s="266"/>
      <c r="E117" s="266"/>
      <c r="F117" s="289" t="s">
        <v>639</v>
      </c>
      <c r="G117" s="266"/>
      <c r="H117" s="266" t="s">
        <v>685</v>
      </c>
      <c r="I117" s="266" t="s">
        <v>686</v>
      </c>
      <c r="J117" s="266"/>
      <c r="K117" s="280"/>
    </row>
    <row r="118" s="1" customFormat="1" ht="15" customHeight="1">
      <c r="B118" s="294"/>
      <c r="C118" s="300"/>
      <c r="D118" s="300"/>
      <c r="E118" s="300"/>
      <c r="F118" s="300"/>
      <c r="G118" s="300"/>
      <c r="H118" s="300"/>
      <c r="I118" s="300"/>
      <c r="J118" s="300"/>
      <c r="K118" s="296"/>
    </row>
    <row r="119" s="1" customFormat="1" ht="18.75" customHeight="1">
      <c r="B119" s="301"/>
      <c r="C119" s="302"/>
      <c r="D119" s="302"/>
      <c r="E119" s="302"/>
      <c r="F119" s="303"/>
      <c r="G119" s="302"/>
      <c r="H119" s="302"/>
      <c r="I119" s="302"/>
      <c r="J119" s="302"/>
      <c r="K119" s="301"/>
    </row>
    <row r="120" s="1" customFormat="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="1" customFormat="1" ht="7.5" customHeight="1">
      <c r="B121" s="304"/>
      <c r="C121" s="305"/>
      <c r="D121" s="305"/>
      <c r="E121" s="305"/>
      <c r="F121" s="305"/>
      <c r="G121" s="305"/>
      <c r="H121" s="305"/>
      <c r="I121" s="305"/>
      <c r="J121" s="305"/>
      <c r="K121" s="306"/>
    </row>
    <row r="122" s="1" customFormat="1" ht="45" customHeight="1">
      <c r="B122" s="307"/>
      <c r="C122" s="257" t="s">
        <v>687</v>
      </c>
      <c r="D122" s="257"/>
      <c r="E122" s="257"/>
      <c r="F122" s="257"/>
      <c r="G122" s="257"/>
      <c r="H122" s="257"/>
      <c r="I122" s="257"/>
      <c r="J122" s="257"/>
      <c r="K122" s="308"/>
    </row>
    <row r="123" s="1" customFormat="1" ht="17.25" customHeight="1">
      <c r="B123" s="309"/>
      <c r="C123" s="281" t="s">
        <v>633</v>
      </c>
      <c r="D123" s="281"/>
      <c r="E123" s="281"/>
      <c r="F123" s="281" t="s">
        <v>634</v>
      </c>
      <c r="G123" s="282"/>
      <c r="H123" s="281" t="s">
        <v>58</v>
      </c>
      <c r="I123" s="281" t="s">
        <v>61</v>
      </c>
      <c r="J123" s="281" t="s">
        <v>635</v>
      </c>
      <c r="K123" s="310"/>
    </row>
    <row r="124" s="1" customFormat="1" ht="17.25" customHeight="1">
      <c r="B124" s="309"/>
      <c r="C124" s="283" t="s">
        <v>636</v>
      </c>
      <c r="D124" s="283"/>
      <c r="E124" s="283"/>
      <c r="F124" s="284" t="s">
        <v>637</v>
      </c>
      <c r="G124" s="285"/>
      <c r="H124" s="283"/>
      <c r="I124" s="283"/>
      <c r="J124" s="283" t="s">
        <v>638</v>
      </c>
      <c r="K124" s="310"/>
    </row>
    <row r="125" s="1" customFormat="1" ht="5.25" customHeight="1">
      <c r="B125" s="311"/>
      <c r="C125" s="286"/>
      <c r="D125" s="286"/>
      <c r="E125" s="286"/>
      <c r="F125" s="286"/>
      <c r="G125" s="312"/>
      <c r="H125" s="286"/>
      <c r="I125" s="286"/>
      <c r="J125" s="286"/>
      <c r="K125" s="313"/>
    </row>
    <row r="126" s="1" customFormat="1" ht="15" customHeight="1">
      <c r="B126" s="311"/>
      <c r="C126" s="266" t="s">
        <v>642</v>
      </c>
      <c r="D126" s="288"/>
      <c r="E126" s="288"/>
      <c r="F126" s="289" t="s">
        <v>639</v>
      </c>
      <c r="G126" s="266"/>
      <c r="H126" s="266" t="s">
        <v>679</v>
      </c>
      <c r="I126" s="266" t="s">
        <v>641</v>
      </c>
      <c r="J126" s="266">
        <v>120</v>
      </c>
      <c r="K126" s="314"/>
    </row>
    <row r="127" s="1" customFormat="1" ht="15" customHeight="1">
      <c r="B127" s="311"/>
      <c r="C127" s="266" t="s">
        <v>688</v>
      </c>
      <c r="D127" s="266"/>
      <c r="E127" s="266"/>
      <c r="F127" s="289" t="s">
        <v>639</v>
      </c>
      <c r="G127" s="266"/>
      <c r="H127" s="266" t="s">
        <v>689</v>
      </c>
      <c r="I127" s="266" t="s">
        <v>641</v>
      </c>
      <c r="J127" s="266" t="s">
        <v>690</v>
      </c>
      <c r="K127" s="314"/>
    </row>
    <row r="128" s="1" customFormat="1" ht="15" customHeight="1">
      <c r="B128" s="311"/>
      <c r="C128" s="266" t="s">
        <v>587</v>
      </c>
      <c r="D128" s="266"/>
      <c r="E128" s="266"/>
      <c r="F128" s="289" t="s">
        <v>639</v>
      </c>
      <c r="G128" s="266"/>
      <c r="H128" s="266" t="s">
        <v>691</v>
      </c>
      <c r="I128" s="266" t="s">
        <v>641</v>
      </c>
      <c r="J128" s="266" t="s">
        <v>690</v>
      </c>
      <c r="K128" s="314"/>
    </row>
    <row r="129" s="1" customFormat="1" ht="15" customHeight="1">
      <c r="B129" s="311"/>
      <c r="C129" s="266" t="s">
        <v>650</v>
      </c>
      <c r="D129" s="266"/>
      <c r="E129" s="266"/>
      <c r="F129" s="289" t="s">
        <v>645</v>
      </c>
      <c r="G129" s="266"/>
      <c r="H129" s="266" t="s">
        <v>651</v>
      </c>
      <c r="I129" s="266" t="s">
        <v>641</v>
      </c>
      <c r="J129" s="266">
        <v>15</v>
      </c>
      <c r="K129" s="314"/>
    </row>
    <row r="130" s="1" customFormat="1" ht="15" customHeight="1">
      <c r="B130" s="311"/>
      <c r="C130" s="292" t="s">
        <v>652</v>
      </c>
      <c r="D130" s="292"/>
      <c r="E130" s="292"/>
      <c r="F130" s="293" t="s">
        <v>645</v>
      </c>
      <c r="G130" s="292"/>
      <c r="H130" s="292" t="s">
        <v>653</v>
      </c>
      <c r="I130" s="292" t="s">
        <v>641</v>
      </c>
      <c r="J130" s="292">
        <v>15</v>
      </c>
      <c r="K130" s="314"/>
    </row>
    <row r="131" s="1" customFormat="1" ht="15" customHeight="1">
      <c r="B131" s="311"/>
      <c r="C131" s="292" t="s">
        <v>654</v>
      </c>
      <c r="D131" s="292"/>
      <c r="E131" s="292"/>
      <c r="F131" s="293" t="s">
        <v>645</v>
      </c>
      <c r="G131" s="292"/>
      <c r="H131" s="292" t="s">
        <v>655</v>
      </c>
      <c r="I131" s="292" t="s">
        <v>641</v>
      </c>
      <c r="J131" s="292">
        <v>20</v>
      </c>
      <c r="K131" s="314"/>
    </row>
    <row r="132" s="1" customFormat="1" ht="15" customHeight="1">
      <c r="B132" s="311"/>
      <c r="C132" s="292" t="s">
        <v>656</v>
      </c>
      <c r="D132" s="292"/>
      <c r="E132" s="292"/>
      <c r="F132" s="293" t="s">
        <v>645</v>
      </c>
      <c r="G132" s="292"/>
      <c r="H132" s="292" t="s">
        <v>657</v>
      </c>
      <c r="I132" s="292" t="s">
        <v>641</v>
      </c>
      <c r="J132" s="292">
        <v>20</v>
      </c>
      <c r="K132" s="314"/>
    </row>
    <row r="133" s="1" customFormat="1" ht="15" customHeight="1">
      <c r="B133" s="311"/>
      <c r="C133" s="266" t="s">
        <v>644</v>
      </c>
      <c r="D133" s="266"/>
      <c r="E133" s="266"/>
      <c r="F133" s="289" t="s">
        <v>645</v>
      </c>
      <c r="G133" s="266"/>
      <c r="H133" s="266" t="s">
        <v>679</v>
      </c>
      <c r="I133" s="266" t="s">
        <v>641</v>
      </c>
      <c r="J133" s="266">
        <v>50</v>
      </c>
      <c r="K133" s="314"/>
    </row>
    <row r="134" s="1" customFormat="1" ht="15" customHeight="1">
      <c r="B134" s="311"/>
      <c r="C134" s="266" t="s">
        <v>658</v>
      </c>
      <c r="D134" s="266"/>
      <c r="E134" s="266"/>
      <c r="F134" s="289" t="s">
        <v>645</v>
      </c>
      <c r="G134" s="266"/>
      <c r="H134" s="266" t="s">
        <v>679</v>
      </c>
      <c r="I134" s="266" t="s">
        <v>641</v>
      </c>
      <c r="J134" s="266">
        <v>50</v>
      </c>
      <c r="K134" s="314"/>
    </row>
    <row r="135" s="1" customFormat="1" ht="15" customHeight="1">
      <c r="B135" s="311"/>
      <c r="C135" s="266" t="s">
        <v>664</v>
      </c>
      <c r="D135" s="266"/>
      <c r="E135" s="266"/>
      <c r="F135" s="289" t="s">
        <v>645</v>
      </c>
      <c r="G135" s="266"/>
      <c r="H135" s="266" t="s">
        <v>679</v>
      </c>
      <c r="I135" s="266" t="s">
        <v>641</v>
      </c>
      <c r="J135" s="266">
        <v>50</v>
      </c>
      <c r="K135" s="314"/>
    </row>
    <row r="136" s="1" customFormat="1" ht="15" customHeight="1">
      <c r="B136" s="311"/>
      <c r="C136" s="266" t="s">
        <v>666</v>
      </c>
      <c r="D136" s="266"/>
      <c r="E136" s="266"/>
      <c r="F136" s="289" t="s">
        <v>645</v>
      </c>
      <c r="G136" s="266"/>
      <c r="H136" s="266" t="s">
        <v>679</v>
      </c>
      <c r="I136" s="266" t="s">
        <v>641</v>
      </c>
      <c r="J136" s="266">
        <v>50</v>
      </c>
      <c r="K136" s="314"/>
    </row>
    <row r="137" s="1" customFormat="1" ht="15" customHeight="1">
      <c r="B137" s="311"/>
      <c r="C137" s="266" t="s">
        <v>667</v>
      </c>
      <c r="D137" s="266"/>
      <c r="E137" s="266"/>
      <c r="F137" s="289" t="s">
        <v>645</v>
      </c>
      <c r="G137" s="266"/>
      <c r="H137" s="266" t="s">
        <v>692</v>
      </c>
      <c r="I137" s="266" t="s">
        <v>641</v>
      </c>
      <c r="J137" s="266">
        <v>255</v>
      </c>
      <c r="K137" s="314"/>
    </row>
    <row r="138" s="1" customFormat="1" ht="15" customHeight="1">
      <c r="B138" s="311"/>
      <c r="C138" s="266" t="s">
        <v>669</v>
      </c>
      <c r="D138" s="266"/>
      <c r="E138" s="266"/>
      <c r="F138" s="289" t="s">
        <v>639</v>
      </c>
      <c r="G138" s="266"/>
      <c r="H138" s="266" t="s">
        <v>693</v>
      </c>
      <c r="I138" s="266" t="s">
        <v>671</v>
      </c>
      <c r="J138" s="266"/>
      <c r="K138" s="314"/>
    </row>
    <row r="139" s="1" customFormat="1" ht="15" customHeight="1">
      <c r="B139" s="311"/>
      <c r="C139" s="266" t="s">
        <v>672</v>
      </c>
      <c r="D139" s="266"/>
      <c r="E139" s="266"/>
      <c r="F139" s="289" t="s">
        <v>639</v>
      </c>
      <c r="G139" s="266"/>
      <c r="H139" s="266" t="s">
        <v>694</v>
      </c>
      <c r="I139" s="266" t="s">
        <v>674</v>
      </c>
      <c r="J139" s="266"/>
      <c r="K139" s="314"/>
    </row>
    <row r="140" s="1" customFormat="1" ht="15" customHeight="1">
      <c r="B140" s="311"/>
      <c r="C140" s="266" t="s">
        <v>675</v>
      </c>
      <c r="D140" s="266"/>
      <c r="E140" s="266"/>
      <c r="F140" s="289" t="s">
        <v>639</v>
      </c>
      <c r="G140" s="266"/>
      <c r="H140" s="266" t="s">
        <v>675</v>
      </c>
      <c r="I140" s="266" t="s">
        <v>674</v>
      </c>
      <c r="J140" s="266"/>
      <c r="K140" s="314"/>
    </row>
    <row r="141" s="1" customFormat="1" ht="15" customHeight="1">
      <c r="B141" s="311"/>
      <c r="C141" s="266" t="s">
        <v>42</v>
      </c>
      <c r="D141" s="266"/>
      <c r="E141" s="266"/>
      <c r="F141" s="289" t="s">
        <v>639</v>
      </c>
      <c r="G141" s="266"/>
      <c r="H141" s="266" t="s">
        <v>695</v>
      </c>
      <c r="I141" s="266" t="s">
        <v>674</v>
      </c>
      <c r="J141" s="266"/>
      <c r="K141" s="314"/>
    </row>
    <row r="142" s="1" customFormat="1" ht="15" customHeight="1">
      <c r="B142" s="311"/>
      <c r="C142" s="266" t="s">
        <v>696</v>
      </c>
      <c r="D142" s="266"/>
      <c r="E142" s="266"/>
      <c r="F142" s="289" t="s">
        <v>639</v>
      </c>
      <c r="G142" s="266"/>
      <c r="H142" s="266" t="s">
        <v>697</v>
      </c>
      <c r="I142" s="266" t="s">
        <v>674</v>
      </c>
      <c r="J142" s="266"/>
      <c r="K142" s="314"/>
    </row>
    <row r="143" s="1" customFormat="1" ht="15" customHeight="1">
      <c r="B143" s="315"/>
      <c r="C143" s="316"/>
      <c r="D143" s="316"/>
      <c r="E143" s="316"/>
      <c r="F143" s="316"/>
      <c r="G143" s="316"/>
      <c r="H143" s="316"/>
      <c r="I143" s="316"/>
      <c r="J143" s="316"/>
      <c r="K143" s="317"/>
    </row>
    <row r="144" s="1" customFormat="1" ht="18.75" customHeight="1">
      <c r="B144" s="302"/>
      <c r="C144" s="302"/>
      <c r="D144" s="302"/>
      <c r="E144" s="302"/>
      <c r="F144" s="303"/>
      <c r="G144" s="302"/>
      <c r="H144" s="302"/>
      <c r="I144" s="302"/>
      <c r="J144" s="302"/>
      <c r="K144" s="302"/>
    </row>
    <row r="145" s="1" customFormat="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="1" customFormat="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="1" customFormat="1" ht="45" customHeight="1">
      <c r="B147" s="278"/>
      <c r="C147" s="279" t="s">
        <v>698</v>
      </c>
      <c r="D147" s="279"/>
      <c r="E147" s="279"/>
      <c r="F147" s="279"/>
      <c r="G147" s="279"/>
      <c r="H147" s="279"/>
      <c r="I147" s="279"/>
      <c r="J147" s="279"/>
      <c r="K147" s="280"/>
    </row>
    <row r="148" s="1" customFormat="1" ht="17.25" customHeight="1">
      <c r="B148" s="278"/>
      <c r="C148" s="281" t="s">
        <v>633</v>
      </c>
      <c r="D148" s="281"/>
      <c r="E148" s="281"/>
      <c r="F148" s="281" t="s">
        <v>634</v>
      </c>
      <c r="G148" s="282"/>
      <c r="H148" s="281" t="s">
        <v>58</v>
      </c>
      <c r="I148" s="281" t="s">
        <v>61</v>
      </c>
      <c r="J148" s="281" t="s">
        <v>635</v>
      </c>
      <c r="K148" s="280"/>
    </row>
    <row r="149" s="1" customFormat="1" ht="17.25" customHeight="1">
      <c r="B149" s="278"/>
      <c r="C149" s="283" t="s">
        <v>636</v>
      </c>
      <c r="D149" s="283"/>
      <c r="E149" s="283"/>
      <c r="F149" s="284" t="s">
        <v>637</v>
      </c>
      <c r="G149" s="285"/>
      <c r="H149" s="283"/>
      <c r="I149" s="283"/>
      <c r="J149" s="283" t="s">
        <v>638</v>
      </c>
      <c r="K149" s="280"/>
    </row>
    <row r="150" s="1" customFormat="1" ht="5.25" customHeight="1">
      <c r="B150" s="291"/>
      <c r="C150" s="286"/>
      <c r="D150" s="286"/>
      <c r="E150" s="286"/>
      <c r="F150" s="286"/>
      <c r="G150" s="287"/>
      <c r="H150" s="286"/>
      <c r="I150" s="286"/>
      <c r="J150" s="286"/>
      <c r="K150" s="314"/>
    </row>
    <row r="151" s="1" customFormat="1" ht="15" customHeight="1">
      <c r="B151" s="291"/>
      <c r="C151" s="318" t="s">
        <v>642</v>
      </c>
      <c r="D151" s="266"/>
      <c r="E151" s="266"/>
      <c r="F151" s="319" t="s">
        <v>639</v>
      </c>
      <c r="G151" s="266"/>
      <c r="H151" s="318" t="s">
        <v>679</v>
      </c>
      <c r="I151" s="318" t="s">
        <v>641</v>
      </c>
      <c r="J151" s="318">
        <v>120</v>
      </c>
      <c r="K151" s="314"/>
    </row>
    <row r="152" s="1" customFormat="1" ht="15" customHeight="1">
      <c r="B152" s="291"/>
      <c r="C152" s="318" t="s">
        <v>688</v>
      </c>
      <c r="D152" s="266"/>
      <c r="E152" s="266"/>
      <c r="F152" s="319" t="s">
        <v>639</v>
      </c>
      <c r="G152" s="266"/>
      <c r="H152" s="318" t="s">
        <v>699</v>
      </c>
      <c r="I152" s="318" t="s">
        <v>641</v>
      </c>
      <c r="J152" s="318" t="s">
        <v>690</v>
      </c>
      <c r="K152" s="314"/>
    </row>
    <row r="153" s="1" customFormat="1" ht="15" customHeight="1">
      <c r="B153" s="291"/>
      <c r="C153" s="318" t="s">
        <v>587</v>
      </c>
      <c r="D153" s="266"/>
      <c r="E153" s="266"/>
      <c r="F153" s="319" t="s">
        <v>639</v>
      </c>
      <c r="G153" s="266"/>
      <c r="H153" s="318" t="s">
        <v>700</v>
      </c>
      <c r="I153" s="318" t="s">
        <v>641</v>
      </c>
      <c r="J153" s="318" t="s">
        <v>690</v>
      </c>
      <c r="K153" s="314"/>
    </row>
    <row r="154" s="1" customFormat="1" ht="15" customHeight="1">
      <c r="B154" s="291"/>
      <c r="C154" s="318" t="s">
        <v>644</v>
      </c>
      <c r="D154" s="266"/>
      <c r="E154" s="266"/>
      <c r="F154" s="319" t="s">
        <v>645</v>
      </c>
      <c r="G154" s="266"/>
      <c r="H154" s="318" t="s">
        <v>679</v>
      </c>
      <c r="I154" s="318" t="s">
        <v>641</v>
      </c>
      <c r="J154" s="318">
        <v>50</v>
      </c>
      <c r="K154" s="314"/>
    </row>
    <row r="155" s="1" customFormat="1" ht="15" customHeight="1">
      <c r="B155" s="291"/>
      <c r="C155" s="318" t="s">
        <v>647</v>
      </c>
      <c r="D155" s="266"/>
      <c r="E155" s="266"/>
      <c r="F155" s="319" t="s">
        <v>639</v>
      </c>
      <c r="G155" s="266"/>
      <c r="H155" s="318" t="s">
        <v>679</v>
      </c>
      <c r="I155" s="318" t="s">
        <v>649</v>
      </c>
      <c r="J155" s="318"/>
      <c r="K155" s="314"/>
    </row>
    <row r="156" s="1" customFormat="1" ht="15" customHeight="1">
      <c r="B156" s="291"/>
      <c r="C156" s="318" t="s">
        <v>658</v>
      </c>
      <c r="D156" s="266"/>
      <c r="E156" s="266"/>
      <c r="F156" s="319" t="s">
        <v>645</v>
      </c>
      <c r="G156" s="266"/>
      <c r="H156" s="318" t="s">
        <v>679</v>
      </c>
      <c r="I156" s="318" t="s">
        <v>641</v>
      </c>
      <c r="J156" s="318">
        <v>50</v>
      </c>
      <c r="K156" s="314"/>
    </row>
    <row r="157" s="1" customFormat="1" ht="15" customHeight="1">
      <c r="B157" s="291"/>
      <c r="C157" s="318" t="s">
        <v>666</v>
      </c>
      <c r="D157" s="266"/>
      <c r="E157" s="266"/>
      <c r="F157" s="319" t="s">
        <v>645</v>
      </c>
      <c r="G157" s="266"/>
      <c r="H157" s="318" t="s">
        <v>679</v>
      </c>
      <c r="I157" s="318" t="s">
        <v>641</v>
      </c>
      <c r="J157" s="318">
        <v>50</v>
      </c>
      <c r="K157" s="314"/>
    </row>
    <row r="158" s="1" customFormat="1" ht="15" customHeight="1">
      <c r="B158" s="291"/>
      <c r="C158" s="318" t="s">
        <v>664</v>
      </c>
      <c r="D158" s="266"/>
      <c r="E158" s="266"/>
      <c r="F158" s="319" t="s">
        <v>645</v>
      </c>
      <c r="G158" s="266"/>
      <c r="H158" s="318" t="s">
        <v>679</v>
      </c>
      <c r="I158" s="318" t="s">
        <v>641</v>
      </c>
      <c r="J158" s="318">
        <v>50</v>
      </c>
      <c r="K158" s="314"/>
    </row>
    <row r="159" s="1" customFormat="1" ht="15" customHeight="1">
      <c r="B159" s="291"/>
      <c r="C159" s="318" t="s">
        <v>92</v>
      </c>
      <c r="D159" s="266"/>
      <c r="E159" s="266"/>
      <c r="F159" s="319" t="s">
        <v>639</v>
      </c>
      <c r="G159" s="266"/>
      <c r="H159" s="318" t="s">
        <v>701</v>
      </c>
      <c r="I159" s="318" t="s">
        <v>641</v>
      </c>
      <c r="J159" s="318" t="s">
        <v>702</v>
      </c>
      <c r="K159" s="314"/>
    </row>
    <row r="160" s="1" customFormat="1" ht="15" customHeight="1">
      <c r="B160" s="291"/>
      <c r="C160" s="318" t="s">
        <v>703</v>
      </c>
      <c r="D160" s="266"/>
      <c r="E160" s="266"/>
      <c r="F160" s="319" t="s">
        <v>639</v>
      </c>
      <c r="G160" s="266"/>
      <c r="H160" s="318" t="s">
        <v>704</v>
      </c>
      <c r="I160" s="318" t="s">
        <v>674</v>
      </c>
      <c r="J160" s="318"/>
      <c r="K160" s="314"/>
    </row>
    <row r="161" s="1" customFormat="1" ht="15" customHeight="1">
      <c r="B161" s="320"/>
      <c r="C161" s="300"/>
      <c r="D161" s="300"/>
      <c r="E161" s="300"/>
      <c r="F161" s="300"/>
      <c r="G161" s="300"/>
      <c r="H161" s="300"/>
      <c r="I161" s="300"/>
      <c r="J161" s="300"/>
      <c r="K161" s="321"/>
    </row>
    <row r="162" s="1" customFormat="1" ht="18.75" customHeight="1">
      <c r="B162" s="302"/>
      <c r="C162" s="312"/>
      <c r="D162" s="312"/>
      <c r="E162" s="312"/>
      <c r="F162" s="322"/>
      <c r="G162" s="312"/>
      <c r="H162" s="312"/>
      <c r="I162" s="312"/>
      <c r="J162" s="312"/>
      <c r="K162" s="302"/>
    </row>
    <row r="163" s="1" customFormat="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="1" customFormat="1" ht="7.5" customHeight="1"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s="1" customFormat="1" ht="45" customHeight="1">
      <c r="B165" s="256"/>
      <c r="C165" s="257" t="s">
        <v>705</v>
      </c>
      <c r="D165" s="257"/>
      <c r="E165" s="257"/>
      <c r="F165" s="257"/>
      <c r="G165" s="257"/>
      <c r="H165" s="257"/>
      <c r="I165" s="257"/>
      <c r="J165" s="257"/>
      <c r="K165" s="258"/>
    </row>
    <row r="166" s="1" customFormat="1" ht="17.25" customHeight="1">
      <c r="B166" s="256"/>
      <c r="C166" s="281" t="s">
        <v>633</v>
      </c>
      <c r="D166" s="281"/>
      <c r="E166" s="281"/>
      <c r="F166" s="281" t="s">
        <v>634</v>
      </c>
      <c r="G166" s="323"/>
      <c r="H166" s="324" t="s">
        <v>58</v>
      </c>
      <c r="I166" s="324" t="s">
        <v>61</v>
      </c>
      <c r="J166" s="281" t="s">
        <v>635</v>
      </c>
      <c r="K166" s="258"/>
    </row>
    <row r="167" s="1" customFormat="1" ht="17.25" customHeight="1">
      <c r="B167" s="259"/>
      <c r="C167" s="283" t="s">
        <v>636</v>
      </c>
      <c r="D167" s="283"/>
      <c r="E167" s="283"/>
      <c r="F167" s="284" t="s">
        <v>637</v>
      </c>
      <c r="G167" s="325"/>
      <c r="H167" s="326"/>
      <c r="I167" s="326"/>
      <c r="J167" s="283" t="s">
        <v>638</v>
      </c>
      <c r="K167" s="261"/>
    </row>
    <row r="168" s="1" customFormat="1" ht="5.25" customHeight="1">
      <c r="B168" s="291"/>
      <c r="C168" s="286"/>
      <c r="D168" s="286"/>
      <c r="E168" s="286"/>
      <c r="F168" s="286"/>
      <c r="G168" s="287"/>
      <c r="H168" s="286"/>
      <c r="I168" s="286"/>
      <c r="J168" s="286"/>
      <c r="K168" s="314"/>
    </row>
    <row r="169" s="1" customFormat="1" ht="15" customHeight="1">
      <c r="B169" s="291"/>
      <c r="C169" s="266" t="s">
        <v>642</v>
      </c>
      <c r="D169" s="266"/>
      <c r="E169" s="266"/>
      <c r="F169" s="289" t="s">
        <v>639</v>
      </c>
      <c r="G169" s="266"/>
      <c r="H169" s="266" t="s">
        <v>679</v>
      </c>
      <c r="I169" s="266" t="s">
        <v>641</v>
      </c>
      <c r="J169" s="266">
        <v>120</v>
      </c>
      <c r="K169" s="314"/>
    </row>
    <row r="170" s="1" customFormat="1" ht="15" customHeight="1">
      <c r="B170" s="291"/>
      <c r="C170" s="266" t="s">
        <v>688</v>
      </c>
      <c r="D170" s="266"/>
      <c r="E170" s="266"/>
      <c r="F170" s="289" t="s">
        <v>639</v>
      </c>
      <c r="G170" s="266"/>
      <c r="H170" s="266" t="s">
        <v>689</v>
      </c>
      <c r="I170" s="266" t="s">
        <v>641</v>
      </c>
      <c r="J170" s="266" t="s">
        <v>690</v>
      </c>
      <c r="K170" s="314"/>
    </row>
    <row r="171" s="1" customFormat="1" ht="15" customHeight="1">
      <c r="B171" s="291"/>
      <c r="C171" s="266" t="s">
        <v>587</v>
      </c>
      <c r="D171" s="266"/>
      <c r="E171" s="266"/>
      <c r="F171" s="289" t="s">
        <v>639</v>
      </c>
      <c r="G171" s="266"/>
      <c r="H171" s="266" t="s">
        <v>706</v>
      </c>
      <c r="I171" s="266" t="s">
        <v>641</v>
      </c>
      <c r="J171" s="266" t="s">
        <v>690</v>
      </c>
      <c r="K171" s="314"/>
    </row>
    <row r="172" s="1" customFormat="1" ht="15" customHeight="1">
      <c r="B172" s="291"/>
      <c r="C172" s="266" t="s">
        <v>644</v>
      </c>
      <c r="D172" s="266"/>
      <c r="E172" s="266"/>
      <c r="F172" s="289" t="s">
        <v>645</v>
      </c>
      <c r="G172" s="266"/>
      <c r="H172" s="266" t="s">
        <v>706</v>
      </c>
      <c r="I172" s="266" t="s">
        <v>641</v>
      </c>
      <c r="J172" s="266">
        <v>50</v>
      </c>
      <c r="K172" s="314"/>
    </row>
    <row r="173" s="1" customFormat="1" ht="15" customHeight="1">
      <c r="B173" s="291"/>
      <c r="C173" s="266" t="s">
        <v>647</v>
      </c>
      <c r="D173" s="266"/>
      <c r="E173" s="266"/>
      <c r="F173" s="289" t="s">
        <v>639</v>
      </c>
      <c r="G173" s="266"/>
      <c r="H173" s="266" t="s">
        <v>706</v>
      </c>
      <c r="I173" s="266" t="s">
        <v>649</v>
      </c>
      <c r="J173" s="266"/>
      <c r="K173" s="314"/>
    </row>
    <row r="174" s="1" customFormat="1" ht="15" customHeight="1">
      <c r="B174" s="291"/>
      <c r="C174" s="266" t="s">
        <v>658</v>
      </c>
      <c r="D174" s="266"/>
      <c r="E174" s="266"/>
      <c r="F174" s="289" t="s">
        <v>645</v>
      </c>
      <c r="G174" s="266"/>
      <c r="H174" s="266" t="s">
        <v>706</v>
      </c>
      <c r="I174" s="266" t="s">
        <v>641</v>
      </c>
      <c r="J174" s="266">
        <v>50</v>
      </c>
      <c r="K174" s="314"/>
    </row>
    <row r="175" s="1" customFormat="1" ht="15" customHeight="1">
      <c r="B175" s="291"/>
      <c r="C175" s="266" t="s">
        <v>666</v>
      </c>
      <c r="D175" s="266"/>
      <c r="E175" s="266"/>
      <c r="F175" s="289" t="s">
        <v>645</v>
      </c>
      <c r="G175" s="266"/>
      <c r="H175" s="266" t="s">
        <v>706</v>
      </c>
      <c r="I175" s="266" t="s">
        <v>641</v>
      </c>
      <c r="J175" s="266">
        <v>50</v>
      </c>
      <c r="K175" s="314"/>
    </row>
    <row r="176" s="1" customFormat="1" ht="15" customHeight="1">
      <c r="B176" s="291"/>
      <c r="C176" s="266" t="s">
        <v>664</v>
      </c>
      <c r="D176" s="266"/>
      <c r="E176" s="266"/>
      <c r="F176" s="289" t="s">
        <v>645</v>
      </c>
      <c r="G176" s="266"/>
      <c r="H176" s="266" t="s">
        <v>706</v>
      </c>
      <c r="I176" s="266" t="s">
        <v>641</v>
      </c>
      <c r="J176" s="266">
        <v>50</v>
      </c>
      <c r="K176" s="314"/>
    </row>
    <row r="177" s="1" customFormat="1" ht="15" customHeight="1">
      <c r="B177" s="291"/>
      <c r="C177" s="266" t="s">
        <v>103</v>
      </c>
      <c r="D177" s="266"/>
      <c r="E177" s="266"/>
      <c r="F177" s="289" t="s">
        <v>639</v>
      </c>
      <c r="G177" s="266"/>
      <c r="H177" s="266" t="s">
        <v>707</v>
      </c>
      <c r="I177" s="266" t="s">
        <v>708</v>
      </c>
      <c r="J177" s="266"/>
      <c r="K177" s="314"/>
    </row>
    <row r="178" s="1" customFormat="1" ht="15" customHeight="1">
      <c r="B178" s="291"/>
      <c r="C178" s="266" t="s">
        <v>61</v>
      </c>
      <c r="D178" s="266"/>
      <c r="E178" s="266"/>
      <c r="F178" s="289" t="s">
        <v>639</v>
      </c>
      <c r="G178" s="266"/>
      <c r="H178" s="266" t="s">
        <v>709</v>
      </c>
      <c r="I178" s="266" t="s">
        <v>710</v>
      </c>
      <c r="J178" s="266">
        <v>1</v>
      </c>
      <c r="K178" s="314"/>
    </row>
    <row r="179" s="1" customFormat="1" ht="15" customHeight="1">
      <c r="B179" s="291"/>
      <c r="C179" s="266" t="s">
        <v>57</v>
      </c>
      <c r="D179" s="266"/>
      <c r="E179" s="266"/>
      <c r="F179" s="289" t="s">
        <v>639</v>
      </c>
      <c r="G179" s="266"/>
      <c r="H179" s="266" t="s">
        <v>711</v>
      </c>
      <c r="I179" s="266" t="s">
        <v>641</v>
      </c>
      <c r="J179" s="266">
        <v>20</v>
      </c>
      <c r="K179" s="314"/>
    </row>
    <row r="180" s="1" customFormat="1" ht="15" customHeight="1">
      <c r="B180" s="291"/>
      <c r="C180" s="266" t="s">
        <v>58</v>
      </c>
      <c r="D180" s="266"/>
      <c r="E180" s="266"/>
      <c r="F180" s="289" t="s">
        <v>639</v>
      </c>
      <c r="G180" s="266"/>
      <c r="H180" s="266" t="s">
        <v>712</v>
      </c>
      <c r="I180" s="266" t="s">
        <v>641</v>
      </c>
      <c r="J180" s="266">
        <v>255</v>
      </c>
      <c r="K180" s="314"/>
    </row>
    <row r="181" s="1" customFormat="1" ht="15" customHeight="1">
      <c r="B181" s="291"/>
      <c r="C181" s="266" t="s">
        <v>104</v>
      </c>
      <c r="D181" s="266"/>
      <c r="E181" s="266"/>
      <c r="F181" s="289" t="s">
        <v>639</v>
      </c>
      <c r="G181" s="266"/>
      <c r="H181" s="266" t="s">
        <v>603</v>
      </c>
      <c r="I181" s="266" t="s">
        <v>641</v>
      </c>
      <c r="J181" s="266">
        <v>10</v>
      </c>
      <c r="K181" s="314"/>
    </row>
    <row r="182" s="1" customFormat="1" ht="15" customHeight="1">
      <c r="B182" s="291"/>
      <c r="C182" s="266" t="s">
        <v>105</v>
      </c>
      <c r="D182" s="266"/>
      <c r="E182" s="266"/>
      <c r="F182" s="289" t="s">
        <v>639</v>
      </c>
      <c r="G182" s="266"/>
      <c r="H182" s="266" t="s">
        <v>713</v>
      </c>
      <c r="I182" s="266" t="s">
        <v>674</v>
      </c>
      <c r="J182" s="266"/>
      <c r="K182" s="314"/>
    </row>
    <row r="183" s="1" customFormat="1" ht="15" customHeight="1">
      <c r="B183" s="291"/>
      <c r="C183" s="266" t="s">
        <v>714</v>
      </c>
      <c r="D183" s="266"/>
      <c r="E183" s="266"/>
      <c r="F183" s="289" t="s">
        <v>639</v>
      </c>
      <c r="G183" s="266"/>
      <c r="H183" s="266" t="s">
        <v>715</v>
      </c>
      <c r="I183" s="266" t="s">
        <v>674</v>
      </c>
      <c r="J183" s="266"/>
      <c r="K183" s="314"/>
    </row>
    <row r="184" s="1" customFormat="1" ht="15" customHeight="1">
      <c r="B184" s="291"/>
      <c r="C184" s="266" t="s">
        <v>703</v>
      </c>
      <c r="D184" s="266"/>
      <c r="E184" s="266"/>
      <c r="F184" s="289" t="s">
        <v>639</v>
      </c>
      <c r="G184" s="266"/>
      <c r="H184" s="266" t="s">
        <v>716</v>
      </c>
      <c r="I184" s="266" t="s">
        <v>674</v>
      </c>
      <c r="J184" s="266"/>
      <c r="K184" s="314"/>
    </row>
    <row r="185" s="1" customFormat="1" ht="15" customHeight="1">
      <c r="B185" s="291"/>
      <c r="C185" s="266" t="s">
        <v>107</v>
      </c>
      <c r="D185" s="266"/>
      <c r="E185" s="266"/>
      <c r="F185" s="289" t="s">
        <v>645</v>
      </c>
      <c r="G185" s="266"/>
      <c r="H185" s="266" t="s">
        <v>717</v>
      </c>
      <c r="I185" s="266" t="s">
        <v>641</v>
      </c>
      <c r="J185" s="266">
        <v>50</v>
      </c>
      <c r="K185" s="314"/>
    </row>
    <row r="186" s="1" customFormat="1" ht="15" customHeight="1">
      <c r="B186" s="291"/>
      <c r="C186" s="266" t="s">
        <v>718</v>
      </c>
      <c r="D186" s="266"/>
      <c r="E186" s="266"/>
      <c r="F186" s="289" t="s">
        <v>645</v>
      </c>
      <c r="G186" s="266"/>
      <c r="H186" s="266" t="s">
        <v>719</v>
      </c>
      <c r="I186" s="266" t="s">
        <v>720</v>
      </c>
      <c r="J186" s="266"/>
      <c r="K186" s="314"/>
    </row>
    <row r="187" s="1" customFormat="1" ht="15" customHeight="1">
      <c r="B187" s="291"/>
      <c r="C187" s="266" t="s">
        <v>721</v>
      </c>
      <c r="D187" s="266"/>
      <c r="E187" s="266"/>
      <c r="F187" s="289" t="s">
        <v>645</v>
      </c>
      <c r="G187" s="266"/>
      <c r="H187" s="266" t="s">
        <v>722</v>
      </c>
      <c r="I187" s="266" t="s">
        <v>720</v>
      </c>
      <c r="J187" s="266"/>
      <c r="K187" s="314"/>
    </row>
    <row r="188" s="1" customFormat="1" ht="15" customHeight="1">
      <c r="B188" s="291"/>
      <c r="C188" s="266" t="s">
        <v>723</v>
      </c>
      <c r="D188" s="266"/>
      <c r="E188" s="266"/>
      <c r="F188" s="289" t="s">
        <v>645</v>
      </c>
      <c r="G188" s="266"/>
      <c r="H188" s="266" t="s">
        <v>724</v>
      </c>
      <c r="I188" s="266" t="s">
        <v>720</v>
      </c>
      <c r="J188" s="266"/>
      <c r="K188" s="314"/>
    </row>
    <row r="189" s="1" customFormat="1" ht="15" customHeight="1">
      <c r="B189" s="291"/>
      <c r="C189" s="327" t="s">
        <v>725</v>
      </c>
      <c r="D189" s="266"/>
      <c r="E189" s="266"/>
      <c r="F189" s="289" t="s">
        <v>645</v>
      </c>
      <c r="G189" s="266"/>
      <c r="H189" s="266" t="s">
        <v>726</v>
      </c>
      <c r="I189" s="266" t="s">
        <v>727</v>
      </c>
      <c r="J189" s="328" t="s">
        <v>728</v>
      </c>
      <c r="K189" s="314"/>
    </row>
    <row r="190" s="15" customFormat="1" ht="15" customHeight="1">
      <c r="B190" s="329"/>
      <c r="C190" s="330" t="s">
        <v>729</v>
      </c>
      <c r="D190" s="331"/>
      <c r="E190" s="331"/>
      <c r="F190" s="332" t="s">
        <v>645</v>
      </c>
      <c r="G190" s="331"/>
      <c r="H190" s="331" t="s">
        <v>730</v>
      </c>
      <c r="I190" s="331" t="s">
        <v>727</v>
      </c>
      <c r="J190" s="333" t="s">
        <v>728</v>
      </c>
      <c r="K190" s="334"/>
    </row>
    <row r="191" s="1" customFormat="1" ht="15" customHeight="1">
      <c r="B191" s="291"/>
      <c r="C191" s="327" t="s">
        <v>46</v>
      </c>
      <c r="D191" s="266"/>
      <c r="E191" s="266"/>
      <c r="F191" s="289" t="s">
        <v>639</v>
      </c>
      <c r="G191" s="266"/>
      <c r="H191" s="263" t="s">
        <v>731</v>
      </c>
      <c r="I191" s="266" t="s">
        <v>732</v>
      </c>
      <c r="J191" s="266"/>
      <c r="K191" s="314"/>
    </row>
    <row r="192" s="1" customFormat="1" ht="15" customHeight="1">
      <c r="B192" s="291"/>
      <c r="C192" s="327" t="s">
        <v>733</v>
      </c>
      <c r="D192" s="266"/>
      <c r="E192" s="266"/>
      <c r="F192" s="289" t="s">
        <v>639</v>
      </c>
      <c r="G192" s="266"/>
      <c r="H192" s="266" t="s">
        <v>734</v>
      </c>
      <c r="I192" s="266" t="s">
        <v>674</v>
      </c>
      <c r="J192" s="266"/>
      <c r="K192" s="314"/>
    </row>
    <row r="193" s="1" customFormat="1" ht="15" customHeight="1">
      <c r="B193" s="291"/>
      <c r="C193" s="327" t="s">
        <v>735</v>
      </c>
      <c r="D193" s="266"/>
      <c r="E193" s="266"/>
      <c r="F193" s="289" t="s">
        <v>639</v>
      </c>
      <c r="G193" s="266"/>
      <c r="H193" s="266" t="s">
        <v>736</v>
      </c>
      <c r="I193" s="266" t="s">
        <v>674</v>
      </c>
      <c r="J193" s="266"/>
      <c r="K193" s="314"/>
    </row>
    <row r="194" s="1" customFormat="1" ht="15" customHeight="1">
      <c r="B194" s="291"/>
      <c r="C194" s="327" t="s">
        <v>737</v>
      </c>
      <c r="D194" s="266"/>
      <c r="E194" s="266"/>
      <c r="F194" s="289" t="s">
        <v>645</v>
      </c>
      <c r="G194" s="266"/>
      <c r="H194" s="266" t="s">
        <v>738</v>
      </c>
      <c r="I194" s="266" t="s">
        <v>674</v>
      </c>
      <c r="J194" s="266"/>
      <c r="K194" s="314"/>
    </row>
    <row r="195" s="1" customFormat="1" ht="15" customHeight="1">
      <c r="B195" s="320"/>
      <c r="C195" s="335"/>
      <c r="D195" s="300"/>
      <c r="E195" s="300"/>
      <c r="F195" s="300"/>
      <c r="G195" s="300"/>
      <c r="H195" s="300"/>
      <c r="I195" s="300"/>
      <c r="J195" s="300"/>
      <c r="K195" s="321"/>
    </row>
    <row r="196" s="1" customFormat="1" ht="18.75" customHeight="1">
      <c r="B196" s="302"/>
      <c r="C196" s="312"/>
      <c r="D196" s="312"/>
      <c r="E196" s="312"/>
      <c r="F196" s="322"/>
      <c r="G196" s="312"/>
      <c r="H196" s="312"/>
      <c r="I196" s="312"/>
      <c r="J196" s="312"/>
      <c r="K196" s="302"/>
    </row>
    <row r="197" s="1" customFormat="1" ht="18.75" customHeight="1">
      <c r="B197" s="302"/>
      <c r="C197" s="312"/>
      <c r="D197" s="312"/>
      <c r="E197" s="312"/>
      <c r="F197" s="322"/>
      <c r="G197" s="312"/>
      <c r="H197" s="312"/>
      <c r="I197" s="312"/>
      <c r="J197" s="312"/>
      <c r="K197" s="302"/>
    </row>
    <row r="198" s="1" customFormat="1" ht="18.75" customHeight="1"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</row>
    <row r="199" s="1" customFormat="1" ht="13.5">
      <c r="B199" s="253"/>
      <c r="C199" s="254"/>
      <c r="D199" s="254"/>
      <c r="E199" s="254"/>
      <c r="F199" s="254"/>
      <c r="G199" s="254"/>
      <c r="H199" s="254"/>
      <c r="I199" s="254"/>
      <c r="J199" s="254"/>
      <c r="K199" s="255"/>
    </row>
    <row r="200" s="1" customFormat="1" ht="21">
      <c r="B200" s="256"/>
      <c r="C200" s="257" t="s">
        <v>739</v>
      </c>
      <c r="D200" s="257"/>
      <c r="E200" s="257"/>
      <c r="F200" s="257"/>
      <c r="G200" s="257"/>
      <c r="H200" s="257"/>
      <c r="I200" s="257"/>
      <c r="J200" s="257"/>
      <c r="K200" s="258"/>
    </row>
    <row r="201" s="1" customFormat="1" ht="25.5" customHeight="1">
      <c r="B201" s="256"/>
      <c r="C201" s="336" t="s">
        <v>740</v>
      </c>
      <c r="D201" s="336"/>
      <c r="E201" s="336"/>
      <c r="F201" s="336" t="s">
        <v>741</v>
      </c>
      <c r="G201" s="337"/>
      <c r="H201" s="336" t="s">
        <v>742</v>
      </c>
      <c r="I201" s="336"/>
      <c r="J201" s="336"/>
      <c r="K201" s="258"/>
    </row>
    <row r="202" s="1" customFormat="1" ht="5.25" customHeight="1">
      <c r="B202" s="291"/>
      <c r="C202" s="286"/>
      <c r="D202" s="286"/>
      <c r="E202" s="286"/>
      <c r="F202" s="286"/>
      <c r="G202" s="312"/>
      <c r="H202" s="286"/>
      <c r="I202" s="286"/>
      <c r="J202" s="286"/>
      <c r="K202" s="314"/>
    </row>
    <row r="203" s="1" customFormat="1" ht="15" customHeight="1">
      <c r="B203" s="291"/>
      <c r="C203" s="266" t="s">
        <v>732</v>
      </c>
      <c r="D203" s="266"/>
      <c r="E203" s="266"/>
      <c r="F203" s="289" t="s">
        <v>47</v>
      </c>
      <c r="G203" s="266"/>
      <c r="H203" s="266" t="s">
        <v>743</v>
      </c>
      <c r="I203" s="266"/>
      <c r="J203" s="266"/>
      <c r="K203" s="314"/>
    </row>
    <row r="204" s="1" customFormat="1" ht="15" customHeight="1">
      <c r="B204" s="291"/>
      <c r="C204" s="266"/>
      <c r="D204" s="266"/>
      <c r="E204" s="266"/>
      <c r="F204" s="289" t="s">
        <v>48</v>
      </c>
      <c r="G204" s="266"/>
      <c r="H204" s="266" t="s">
        <v>744</v>
      </c>
      <c r="I204" s="266"/>
      <c r="J204" s="266"/>
      <c r="K204" s="314"/>
    </row>
    <row r="205" s="1" customFormat="1" ht="15" customHeight="1">
      <c r="B205" s="291"/>
      <c r="C205" s="266"/>
      <c r="D205" s="266"/>
      <c r="E205" s="266"/>
      <c r="F205" s="289" t="s">
        <v>51</v>
      </c>
      <c r="G205" s="266"/>
      <c r="H205" s="266" t="s">
        <v>745</v>
      </c>
      <c r="I205" s="266"/>
      <c r="J205" s="266"/>
      <c r="K205" s="314"/>
    </row>
    <row r="206" s="1" customFormat="1" ht="15" customHeight="1">
      <c r="B206" s="291"/>
      <c r="C206" s="266"/>
      <c r="D206" s="266"/>
      <c r="E206" s="266"/>
      <c r="F206" s="289" t="s">
        <v>49</v>
      </c>
      <c r="G206" s="266"/>
      <c r="H206" s="266" t="s">
        <v>746</v>
      </c>
      <c r="I206" s="266"/>
      <c r="J206" s="266"/>
      <c r="K206" s="314"/>
    </row>
    <row r="207" s="1" customFormat="1" ht="15" customHeight="1">
      <c r="B207" s="291"/>
      <c r="C207" s="266"/>
      <c r="D207" s="266"/>
      <c r="E207" s="266"/>
      <c r="F207" s="289" t="s">
        <v>50</v>
      </c>
      <c r="G207" s="266"/>
      <c r="H207" s="266" t="s">
        <v>747</v>
      </c>
      <c r="I207" s="266"/>
      <c r="J207" s="266"/>
      <c r="K207" s="314"/>
    </row>
    <row r="208" s="1" customFormat="1" ht="15" customHeight="1">
      <c r="B208" s="291"/>
      <c r="C208" s="266"/>
      <c r="D208" s="266"/>
      <c r="E208" s="266"/>
      <c r="F208" s="289"/>
      <c r="G208" s="266"/>
      <c r="H208" s="266"/>
      <c r="I208" s="266"/>
      <c r="J208" s="266"/>
      <c r="K208" s="314"/>
    </row>
    <row r="209" s="1" customFormat="1" ht="15" customHeight="1">
      <c r="B209" s="291"/>
      <c r="C209" s="266" t="s">
        <v>686</v>
      </c>
      <c r="D209" s="266"/>
      <c r="E209" s="266"/>
      <c r="F209" s="289" t="s">
        <v>80</v>
      </c>
      <c r="G209" s="266"/>
      <c r="H209" s="266" t="s">
        <v>748</v>
      </c>
      <c r="I209" s="266"/>
      <c r="J209" s="266"/>
      <c r="K209" s="314"/>
    </row>
    <row r="210" s="1" customFormat="1" ht="15" customHeight="1">
      <c r="B210" s="291"/>
      <c r="C210" s="266"/>
      <c r="D210" s="266"/>
      <c r="E210" s="266"/>
      <c r="F210" s="289" t="s">
        <v>583</v>
      </c>
      <c r="G210" s="266"/>
      <c r="H210" s="266" t="s">
        <v>584</v>
      </c>
      <c r="I210" s="266"/>
      <c r="J210" s="266"/>
      <c r="K210" s="314"/>
    </row>
    <row r="211" s="1" customFormat="1" ht="15" customHeight="1">
      <c r="B211" s="291"/>
      <c r="C211" s="266"/>
      <c r="D211" s="266"/>
      <c r="E211" s="266"/>
      <c r="F211" s="289" t="s">
        <v>581</v>
      </c>
      <c r="G211" s="266"/>
      <c r="H211" s="266" t="s">
        <v>749</v>
      </c>
      <c r="I211" s="266"/>
      <c r="J211" s="266"/>
      <c r="K211" s="314"/>
    </row>
    <row r="212" s="1" customFormat="1" ht="15" customHeight="1">
      <c r="B212" s="338"/>
      <c r="C212" s="266"/>
      <c r="D212" s="266"/>
      <c r="E212" s="266"/>
      <c r="F212" s="289" t="s">
        <v>87</v>
      </c>
      <c r="G212" s="327"/>
      <c r="H212" s="318" t="s">
        <v>88</v>
      </c>
      <c r="I212" s="318"/>
      <c r="J212" s="318"/>
      <c r="K212" s="339"/>
    </row>
    <row r="213" s="1" customFormat="1" ht="15" customHeight="1">
      <c r="B213" s="338"/>
      <c r="C213" s="266"/>
      <c r="D213" s="266"/>
      <c r="E213" s="266"/>
      <c r="F213" s="289" t="s">
        <v>585</v>
      </c>
      <c r="G213" s="327"/>
      <c r="H213" s="318" t="s">
        <v>750</v>
      </c>
      <c r="I213" s="318"/>
      <c r="J213" s="318"/>
      <c r="K213" s="339"/>
    </row>
    <row r="214" s="1" customFormat="1" ht="15" customHeight="1">
      <c r="B214" s="338"/>
      <c r="C214" s="266"/>
      <c r="D214" s="266"/>
      <c r="E214" s="266"/>
      <c r="F214" s="289"/>
      <c r="G214" s="327"/>
      <c r="H214" s="318"/>
      <c r="I214" s="318"/>
      <c r="J214" s="318"/>
      <c r="K214" s="339"/>
    </row>
    <row r="215" s="1" customFormat="1" ht="15" customHeight="1">
      <c r="B215" s="338"/>
      <c r="C215" s="266" t="s">
        <v>710</v>
      </c>
      <c r="D215" s="266"/>
      <c r="E215" s="266"/>
      <c r="F215" s="289">
        <v>1</v>
      </c>
      <c r="G215" s="327"/>
      <c r="H215" s="318" t="s">
        <v>751</v>
      </c>
      <c r="I215" s="318"/>
      <c r="J215" s="318"/>
      <c r="K215" s="339"/>
    </row>
    <row r="216" s="1" customFormat="1" ht="15" customHeight="1">
      <c r="B216" s="338"/>
      <c r="C216" s="266"/>
      <c r="D216" s="266"/>
      <c r="E216" s="266"/>
      <c r="F216" s="289">
        <v>2</v>
      </c>
      <c r="G216" s="327"/>
      <c r="H216" s="318" t="s">
        <v>752</v>
      </c>
      <c r="I216" s="318"/>
      <c r="J216" s="318"/>
      <c r="K216" s="339"/>
    </row>
    <row r="217" s="1" customFormat="1" ht="15" customHeight="1">
      <c r="B217" s="338"/>
      <c r="C217" s="266"/>
      <c r="D217" s="266"/>
      <c r="E217" s="266"/>
      <c r="F217" s="289">
        <v>3</v>
      </c>
      <c r="G217" s="327"/>
      <c r="H217" s="318" t="s">
        <v>753</v>
      </c>
      <c r="I217" s="318"/>
      <c r="J217" s="318"/>
      <c r="K217" s="339"/>
    </row>
    <row r="218" s="1" customFormat="1" ht="15" customHeight="1">
      <c r="B218" s="338"/>
      <c r="C218" s="266"/>
      <c r="D218" s="266"/>
      <c r="E218" s="266"/>
      <c r="F218" s="289">
        <v>4</v>
      </c>
      <c r="G218" s="327"/>
      <c r="H218" s="318" t="s">
        <v>754</v>
      </c>
      <c r="I218" s="318"/>
      <c r="J218" s="318"/>
      <c r="K218" s="339"/>
    </row>
    <row r="219" s="1" customFormat="1" ht="12.75" customHeight="1">
      <c r="B219" s="340"/>
      <c r="C219" s="341"/>
      <c r="D219" s="341"/>
      <c r="E219" s="341"/>
      <c r="F219" s="341"/>
      <c r="G219" s="341"/>
      <c r="H219" s="341"/>
      <c r="I219" s="341"/>
      <c r="J219" s="341"/>
      <c r="K219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David</dc:creator>
  <cp:lastModifiedBy>David</cp:lastModifiedBy>
  <dcterms:created xsi:type="dcterms:W3CDTF">2025-05-15T11:19:25Z</dcterms:created>
  <dcterms:modified xsi:type="dcterms:W3CDTF">2025-05-15T11:19:31Z</dcterms:modified>
</cp:coreProperties>
</file>