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Oprava střechy teni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Oprava střechy teni...'!$C$127:$K$190</definedName>
    <definedName name="_xlnm.Print_Area" localSheetId="1">'001 - Oprava střechy teni...'!$C$4:$J$76,'001 - Oprava střechy teni...'!$C$82:$J$109,'001 - Oprava střechy teni...'!$C$115:$K$190</definedName>
    <definedName name="_xlnm.Print_Titles" localSheetId="1">'001 - Oprava střechy teni...'!$127:$127</definedName>
  </definedNames>
  <calcPr/>
</workbook>
</file>

<file path=xl/calcChain.xml><?xml version="1.0" encoding="utf-8"?>
<calcChain xmlns="http://schemas.openxmlformats.org/spreadsheetml/2006/main">
  <c i="2" l="1" r="J181"/>
  <c r="T180"/>
  <c r="R180"/>
  <c r="P180"/>
  <c r="BK180"/>
  <c r="J180"/>
  <c r="J105"/>
  <c r="P152"/>
  <c r="J135"/>
  <c r="J37"/>
  <c r="J36"/>
  <c i="1" r="AY95"/>
  <c i="2" r="J35"/>
  <c i="1" r="AX95"/>
  <c i="2"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J106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99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124"/>
  <c r="J20"/>
  <c r="J18"/>
  <c r="E18"/>
  <c r="F125"/>
  <c r="J17"/>
  <c r="J15"/>
  <c r="E15"/>
  <c r="F124"/>
  <c r="J14"/>
  <c r="J12"/>
  <c r="J89"/>
  <c r="E7"/>
  <c r="E118"/>
  <c i="1" r="L90"/>
  <c r="AM90"/>
  <c r="AM89"/>
  <c r="L89"/>
  <c r="AM87"/>
  <c r="L87"/>
  <c r="L85"/>
  <c r="L84"/>
  <c i="2" r="BK178"/>
  <c r="J174"/>
  <c r="J168"/>
  <c r="BK162"/>
  <c r="J150"/>
  <c r="J137"/>
  <c r="BK131"/>
  <c r="J188"/>
  <c r="J178"/>
  <c r="J172"/>
  <c r="BK161"/>
  <c r="BK156"/>
  <c r="BK145"/>
  <c r="J133"/>
  <c r="BK190"/>
  <c r="BK166"/>
  <c r="J162"/>
  <c r="BK153"/>
  <c r="BK141"/>
  <c r="BK137"/>
  <c r="BK132"/>
  <c r="BK188"/>
  <c r="BK174"/>
  <c r="J170"/>
  <c r="J161"/>
  <c r="J146"/>
  <c r="J141"/>
  <c r="J134"/>
  <c r="J185"/>
  <c r="BK176"/>
  <c r="BK172"/>
  <c r="J166"/>
  <c r="J153"/>
  <c r="J145"/>
  <c r="BK142"/>
  <c r="BK134"/>
  <c r="J190"/>
  <c r="BK185"/>
  <c r="J176"/>
  <c r="BK168"/>
  <c r="J159"/>
  <c r="J148"/>
  <c r="BK146"/>
  <c r="BK138"/>
  <c i="1" r="AS94"/>
  <c i="2" r="BK183"/>
  <c r="J164"/>
  <c r="BK159"/>
  <c r="BK150"/>
  <c r="BK148"/>
  <c r="J139"/>
  <c r="BK133"/>
  <c r="J131"/>
  <c r="J183"/>
  <c r="BK170"/>
  <c r="BK164"/>
  <c r="J156"/>
  <c r="J142"/>
  <c r="BK139"/>
  <c r="J138"/>
  <c r="J132"/>
  <c l="1" r="BK130"/>
  <c r="R130"/>
  <c r="P136"/>
  <c r="T136"/>
  <c r="R144"/>
  <c r="T144"/>
  <c r="P160"/>
  <c r="P130"/>
  <c r="P129"/>
  <c r="T130"/>
  <c r="T129"/>
  <c r="BK136"/>
  <c r="J136"/>
  <c r="J100"/>
  <c r="R136"/>
  <c r="BK144"/>
  <c r="J144"/>
  <c r="J102"/>
  <c r="P144"/>
  <c r="P143"/>
  <c r="BK160"/>
  <c r="J160"/>
  <c r="J104"/>
  <c r="T160"/>
  <c r="T182"/>
  <c r="BK152"/>
  <c r="J152"/>
  <c r="J103"/>
  <c r="R152"/>
  <c r="T152"/>
  <c r="R160"/>
  <c r="BK182"/>
  <c r="J182"/>
  <c r="J107"/>
  <c r="P182"/>
  <c r="R182"/>
  <c r="BK187"/>
  <c r="J187"/>
  <c r="J108"/>
  <c r="P187"/>
  <c r="R187"/>
  <c r="T187"/>
  <c r="E85"/>
  <c r="F92"/>
  <c r="J125"/>
  <c r="BE142"/>
  <c r="BE146"/>
  <c r="BE148"/>
  <c r="BE150"/>
  <c r="BE159"/>
  <c r="BE162"/>
  <c r="BE168"/>
  <c r="BE172"/>
  <c r="BE178"/>
  <c r="F91"/>
  <c r="J122"/>
  <c r="BE134"/>
  <c r="BE145"/>
  <c r="BE164"/>
  <c r="BE166"/>
  <c r="BE176"/>
  <c r="BE185"/>
  <c r="J91"/>
  <c r="BE131"/>
  <c r="BE133"/>
  <c r="BE137"/>
  <c r="BE138"/>
  <c r="BE141"/>
  <c r="BE153"/>
  <c r="BE174"/>
  <c r="BE183"/>
  <c r="BE190"/>
  <c r="BE132"/>
  <c r="BE139"/>
  <c r="BE156"/>
  <c r="BE161"/>
  <c r="BE170"/>
  <c r="BE188"/>
  <c r="F36"/>
  <c i="1" r="BC95"/>
  <c r="BC94"/>
  <c r="W32"/>
  <c i="2" r="F37"/>
  <c i="1" r="BD95"/>
  <c r="BD94"/>
  <c r="W33"/>
  <c i="2" r="J34"/>
  <c i="1" r="AW95"/>
  <c i="2" r="F34"/>
  <c i="1" r="BA95"/>
  <c r="BA94"/>
  <c r="AW94"/>
  <c r="AK30"/>
  <c i="2" r="F35"/>
  <c i="1" r="BB95"/>
  <c r="BB94"/>
  <c r="W31"/>
  <c i="2" l="1" r="P128"/>
  <c i="1" r="AU95"/>
  <c i="2" r="T143"/>
  <c r="T128"/>
  <c r="R143"/>
  <c r="R129"/>
  <c r="R128"/>
  <c r="BK129"/>
  <c r="J130"/>
  <c r="J98"/>
  <c r="BK143"/>
  <c r="J143"/>
  <c r="J101"/>
  <c i="1" r="AU94"/>
  <c r="AX94"/>
  <c i="2" r="F33"/>
  <c i="1" r="AZ95"/>
  <c r="AZ94"/>
  <c r="AV94"/>
  <c r="AK29"/>
  <c r="W30"/>
  <c r="AY94"/>
  <c i="2" r="J33"/>
  <c i="1" r="AV95"/>
  <c r="AT95"/>
  <c i="2" l="1" r="BK128"/>
  <c r="J128"/>
  <c r="J129"/>
  <c r="J97"/>
  <c r="J30"/>
  <c i="1" r="AG95"/>
  <c r="AG94"/>
  <c r="AK26"/>
  <c r="AT94"/>
  <c r="AN94"/>
  <c r="W29"/>
  <c i="2" l="1" r="J39"/>
  <c r="J96"/>
  <c i="1" r="AK35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<sst xmlns="http://schemas.openxmlformats.org/spreadsheetml/2006/main">
  <si>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</si>
  <si>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</si>
  <si>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</si>
  <si>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</si>
  <si>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</si>
  <si>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{20f171e9-908e-4202-be1d-ee88a48e2af7}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</si>
  <si>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</si>
  <si>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</si>
  <si>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</si>
  <si>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</si>
  <si>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</si>
  <si>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</si>
  <si>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</si>
  <si>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</si>
  <si>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20251505001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</si>
  <si>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</si>
  <si>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</si>
  <si>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tenisové haly Petřvald</t>
  </si>
  <si>
    <t>KSO:</t>
  </si>
  <si>
    <t>CC-CZ:</t>
  </si>
  <si>
    <t>Místo:</t>
  </si>
  <si>
    <t>Petřvald</t>
  </si>
  <si>
    <t>Datum:</t>
  </si>
  <si>
    <t>15. 5. 2025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</si>
  <si>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</si>
  <si>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</si>
  <si>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</si>
  <si>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</si>
  <si>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</si>
  <si>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</si>
  <si>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</si>
  <si>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</si>
  <si>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</si>
  <si>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</si>
  <si>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</si>
  <si>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</si>
  <si>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</si>
  <si>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</si>
  <si>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</si>
  <si>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</si>
  <si>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</si>
  <si>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</si>
  <si>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</si>
  <si>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</si>
  <si>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</si>
  <si>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</si>
  <si>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</si>
  <si>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</si>
  <si>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</si>
  <si>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</si>
  <si>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</si>
  <si>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</si>
  <si>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</si>
  <si>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</si>
  <si>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</si>
  <si>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</si>
  <si>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</si>
  <si>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</si>
  <si>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</si>
  <si>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</si>
  <si>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</si>
  <si>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</si>
  <si>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</si>
  <si>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</si>
  <si>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</si>
  <si>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</si>
  <si>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</si>
  <si>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</si>
  <si>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</si>
  <si>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</si>
  <si>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</si>
  <si>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</si>
  <si>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</si>
  <si>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</si>
  <si>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</si>
  <si>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</si>
  <si>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</si>
  <si>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</si>
  <si>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</si>
  <si>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</si>
  <si>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</t>
  </si>
  <si>
    <t>1</t>
  </si>
  <si>
    <t>{a6df1c69-d842-4a5d-a351-bba4e083649c}</t>
  </si>
  <si>
    <t>2</t>
  </si>
  <si>
    <t>KRYCÍ LIST SOUPISU PRACÍ</t>
  </si>
  <si>
    <t>Objekt:</t>
  </si>
  <si>
    <t>001 - Oprava střechy tenisové haly Petřvald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</si>
  <si>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</si>
  <si>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</si>
  <si>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</si>
  <si>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</si>
  <si>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</si>
  <si>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</si>
  <si>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</si>
  <si>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  94 - Lešení a stavební výtahy</t>
  </si>
  <si>
    <t xml:space="preserve">    997 - Doprava suti a vybouraných hmot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</si>
  <si>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</si>
  <si>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</si>
  <si>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</si>
  <si>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</si>
  <si>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>VRN - VRN</t>
  </si>
  <si>
    <t xml:space="preserve">    999 - OVN</t>
  </si>
  <si>
    <t>VRN1 - Průzkumné, geodetické a projektové práce</t>
  </si>
  <si>
    <t>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</si>
  <si>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</si>
  <si>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</si>
  <si>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</si>
  <si>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</si>
  <si>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</si>
  <si>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</si>
  <si>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</si>
  <si>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</si>
  <si>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</si>
  <si>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</si>
  <si>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</si>
  <si>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</si>
  <si>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</si>
  <si>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</si>
  <si>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</si>
  <si>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</si>
  <si>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</si>
  <si>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</si>
  <si>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</si>
  <si>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945412111</t>
  </si>
  <si>
    <t>Teleskopická hydraulická montážní plošina výška zdvihu do 8 m</t>
  </si>
  <si>
    <t>den</t>
  </si>
  <si>
    <t>CS ÚRS 2025 01</t>
  </si>
  <si>
    <t>4</t>
  </si>
  <si>
    <t>-1569973635</t>
  </si>
  <si>
    <t>946112123</t>
  </si>
  <si>
    <t>Montáž pojízdných věží trubkových/dílcových š přes 0,9 do 1,6 m dl do 3,2 m v přes 11,6 do 12,6 m</t>
  </si>
  <si>
    <t>kus</t>
  </si>
  <si>
    <t>-1989603367</t>
  </si>
  <si>
    <t>3</t>
  </si>
  <si>
    <t>946112223</t>
  </si>
  <si>
    <t>Příplatek k pojízdným věžím š přes 0,9 do 1,6 m dl do 3,2 m v přes 11,6 do 12,6 m za každý den použití</t>
  </si>
  <si>
    <t>-1412197776</t>
  </si>
  <si>
    <t>946112823</t>
  </si>
  <si>
    <t>Demontáž pojízdných věží trubkových/dílcových š přes 0,9 do 1,6 m dl do 3,2 m v přes 11,6 do 12,6 m</t>
  </si>
  <si>
    <t>514744684</t>
  </si>
  <si>
    <t>94</t>
  </si>
  <si>
    <t>Lešení a stavební výtahy</t>
  </si>
  <si>
    <t>997</t>
  </si>
  <si>
    <t>Doprava suti a vybouraných hmot</t>
  </si>
  <si>
    <t>5</t>
  </si>
  <si>
    <t>997013152</t>
  </si>
  <si>
    <t>Vnitrostaveništní doprava suti a vybouraných hmot pro budovy v přes 6 do 9 m s omezením mechanizace</t>
  </si>
  <si>
    <t>t</t>
  </si>
  <si>
    <t>-31518591</t>
  </si>
  <si>
    <t>6</t>
  </si>
  <si>
    <t>997013501</t>
  </si>
  <si>
    <t>Odvoz suti a vybouraných hmot na skládku nebo meziskládku do 1 km se složením</t>
  </si>
  <si>
    <t>-1612136309</t>
  </si>
  <si>
    <t>7</t>
  </si>
  <si>
    <t>997013509</t>
  </si>
  <si>
    <t>Příplatek k odvozu suti a vybouraných hmot na skládku ZKD 1 km přes 1 km</t>
  </si>
  <si>
    <t>1623293944</t>
  </si>
  <si>
    <t>VV</t>
  </si>
  <si>
    <t>18,597*19 'Přepočtené koeficientem množství</t>
  </si>
  <si>
    <t>8</t>
  </si>
  <si>
    <t>997013811</t>
  </si>
  <si>
    <t>Poplatek za uložení na skládce (skládkovné) stavebního odpadu dřevěného kód odpadu 17 02 01</t>
  </si>
  <si>
    <t>-179299171</t>
  </si>
  <si>
    <t>997013813</t>
  </si>
  <si>
    <t>Poplatek za uložení na skládce (skládkovné) stavebního odpadu z plastických hmot kód odpadu 17 02 03</t>
  </si>
  <si>
    <t>1196942784</t>
  </si>
  <si>
    <t>PSV</t>
  </si>
  <si>
    <t>Práce a dodávky PSV</t>
  </si>
  <si>
    <t>762</t>
  </si>
  <si>
    <t>Konstrukce tesařské</t>
  </si>
  <si>
    <t>10</t>
  </si>
  <si>
    <t>998762202</t>
  </si>
  <si>
    <t>Přesun hmot procentní pro kce tesařské v objektech v přes 6 do 12 m</t>
  </si>
  <si>
    <t>%</t>
  </si>
  <si>
    <t>16</t>
  </si>
  <si>
    <t>-1992734904</t>
  </si>
  <si>
    <t>11</t>
  </si>
  <si>
    <t>R-7620090</t>
  </si>
  <si>
    <t xml:space="preserve">D+M dřevěné konstrukce z hranolů KVH 100/140 vč. impregnace , vč. všech spojovacích a kotevních prvků </t>
  </si>
  <si>
    <t>m</t>
  </si>
  <si>
    <t>2008046196</t>
  </si>
  <si>
    <t>"T02"8*5*2</t>
  </si>
  <si>
    <t>R-7620091</t>
  </si>
  <si>
    <t xml:space="preserve">D+M dřevěné konstrukce z hranolů KVH 80/140 vč. impregnace , vč. všech spojovacích a kotevních prvků </t>
  </si>
  <si>
    <t>329419933</t>
  </si>
  <si>
    <t>"T01"26*5*2+28*5*2+30*5*2+32*5*2-80</t>
  </si>
  <si>
    <t>13</t>
  </si>
  <si>
    <t>R-7623318</t>
  </si>
  <si>
    <t xml:space="preserve">Demontáž stávajících dřevěných hranolů </t>
  </si>
  <si>
    <t>523735527</t>
  </si>
  <si>
    <t>"stávající dřevěné prvky"26*5*2+28*5*2+30*5*2+32*5*2</t>
  </si>
  <si>
    <t>765</t>
  </si>
  <si>
    <t>Krytina skládaná</t>
  </si>
  <si>
    <t>14</t>
  </si>
  <si>
    <t>765142801</t>
  </si>
  <si>
    <t>Demontáž krytiny z polykarbonátových rovných desek</t>
  </si>
  <si>
    <t>m2</t>
  </si>
  <si>
    <t>-1547971634</t>
  </si>
  <si>
    <t>P</t>
  </si>
  <si>
    <t xml:space="preserve">Poznámka k položce:_x000d_
vč. všech lišt, spojovacích a kotevních prvků, vč. všech příslušenství a doplňků </t>
  </si>
  <si>
    <t>"demontáž stávajícího polykarbonátu "206+216+226+238</t>
  </si>
  <si>
    <t>15</t>
  </si>
  <si>
    <t>765144025</t>
  </si>
  <si>
    <t>Krytina z polykarbonátových komůrkových desek rovných tl. 16 mm na dřevěnou konstrukci</t>
  </si>
  <si>
    <t>-1287085458</t>
  </si>
  <si>
    <t>Poznámka k položce:_x000d_
Polykarbonátová deska komůrková 7/16 barva - opál, UV stabilní_x000d_
_x000d_
vč. všech spojovacích a kotevních prvků, vč. všech systémových příslušenství a doplňků, vč. SYSTÉMOVÉ_x000d_
EPDM PÁSKY KOTVENÉ K PODKLADNÍ KONSTRUKCI</t>
  </si>
  <si>
    <t xml:space="preserve">"viz. půdorysa  řezy"206+216+226+238</t>
  </si>
  <si>
    <t>998765202</t>
  </si>
  <si>
    <t>Přesun hmot procentní pro krytiny skládané v objektech v přes 6 do 12 m</t>
  </si>
  <si>
    <t>1435239866</t>
  </si>
  <si>
    <t>767</t>
  </si>
  <si>
    <t>Konstrukce zámečnické</t>
  </si>
  <si>
    <t>17</t>
  </si>
  <si>
    <t>998767202</t>
  </si>
  <si>
    <t>Přesun hmot procentní pro zámečnické konstrukce v objektech v přes 6 do 12 m</t>
  </si>
  <si>
    <t>1976595698</t>
  </si>
  <si>
    <t>18</t>
  </si>
  <si>
    <t>R-7679001</t>
  </si>
  <si>
    <t xml:space="preserve">D+M Boční F profil na tl. 16 mm hliníkový elox stříbrný vč. kotvení a dodávky kotevních prvků </t>
  </si>
  <si>
    <t>-81960403</t>
  </si>
  <si>
    <t>"segment 1-4"(41,2+43,2+45,2+47,6)*2</t>
  </si>
  <si>
    <t>19</t>
  </si>
  <si>
    <t>R-7679002</t>
  </si>
  <si>
    <t>D+M Krycí lišta hliníková šířky 60 mm, stříbrná, včetně EPDM těsnění kotveno do hliníkového profilu L60/30/3 ze strany interiéru</t>
  </si>
  <si>
    <t>-687509015</t>
  </si>
  <si>
    <t>"segment 1-4"161,6+168+177,6+184,8</t>
  </si>
  <si>
    <t>20</t>
  </si>
  <si>
    <t>R-7679003</t>
  </si>
  <si>
    <t>D+M Ukončovací U profil hliníkový stříbrnný profil na tl. 16 mm na okraji střechy s prodlouženou hranou s okapnicí</t>
  </si>
  <si>
    <t>-125623798</t>
  </si>
  <si>
    <t>"segment 1-4"20*4</t>
  </si>
  <si>
    <t>R-7679004</t>
  </si>
  <si>
    <t>D+M Ukončovací U profil hliníkový stříbrnný profil na tl. 16 mm na okraji střechy s prodlouženou hranou bez okapnice</t>
  </si>
  <si>
    <t>546530994</t>
  </si>
  <si>
    <t>"segment 1-4"40*4</t>
  </si>
  <si>
    <t>22</t>
  </si>
  <si>
    <t>R-7679005</t>
  </si>
  <si>
    <t>D+M hliníkový L PROFIL 60/30/3 vč. kotvení a dodávky kotevních prvků</t>
  </si>
  <si>
    <t>-1363594980</t>
  </si>
  <si>
    <t>"segment 1-4"80,8+84+88,8+92,4</t>
  </si>
  <si>
    <t>23</t>
  </si>
  <si>
    <t>R-7679006</t>
  </si>
  <si>
    <t>D+M Přítlačný terčík pro desky tl. 16 mm čirý + EPDM těsněn</t>
  </si>
  <si>
    <t>1757138233</t>
  </si>
  <si>
    <t>"segment 1-4"156+162+168+174</t>
  </si>
  <si>
    <t>24</t>
  </si>
  <si>
    <t>R-7679007</t>
  </si>
  <si>
    <t>D+M HLINÍKOVÝ PLECH TL. 1.0 MM RŠ 250 MM DÉLKA 5,0 M, BARVA STŘÍBRNÁ</t>
  </si>
  <si>
    <t>1531420313</t>
  </si>
  <si>
    <t>"segment 1-4"80</t>
  </si>
  <si>
    <t>25</t>
  </si>
  <si>
    <t>R-7679008</t>
  </si>
  <si>
    <t>D+M EPDM PÁS VE TVARU OBLOUKU STŘECHY KOTVENÍ NEREZ VRUT PŘES NEREZ PŘÍTLAČNOU LIŠTU</t>
  </si>
  <si>
    <t>-359353233</t>
  </si>
  <si>
    <t>"segment 1-4"23,1*6</t>
  </si>
  <si>
    <t>26</t>
  </si>
  <si>
    <t>R-7679009</t>
  </si>
  <si>
    <t>D+M POLYKARBONÁTOVÉ PŘEKRYTÍ SPOJE SEGMENTŮ - KOTVENO POUZE K JEDNOMU SEGMENTU</t>
  </si>
  <si>
    <t>-541881862</t>
  </si>
  <si>
    <t>"viz. řezy"23,1</t>
  </si>
  <si>
    <t>VRN</t>
  </si>
  <si>
    <t>999</t>
  </si>
  <si>
    <t>OVN</t>
  </si>
  <si>
    <t>VRN1</t>
  </si>
  <si>
    <t>Průzkumné, geodetické a projektové práce</t>
  </si>
  <si>
    <t>27</t>
  </si>
  <si>
    <t>013254001</t>
  </si>
  <si>
    <t xml:space="preserve">Výrobní a dílenská dokumentace </t>
  </si>
  <si>
    <t>soubor</t>
  </si>
  <si>
    <t>1024</t>
  </si>
  <si>
    <t>-184483003</t>
  </si>
  <si>
    <t xml:space="preserve">Poznámka k položce:_x000d_
_x000d_
_x000d_
_x000d_
_x000d_
_x000d_
_x000d_
_x000d_
</t>
  </si>
  <si>
    <t>28</t>
  </si>
  <si>
    <t>013254101</t>
  </si>
  <si>
    <t xml:space="preserve">Monitoring v průběhu výstavby </t>
  </si>
  <si>
    <t>2099986587</t>
  </si>
  <si>
    <t xml:space="preserve">Poznámka k položce:_x000d_
Fotografie nebo videozáznamy zakrývaných konstrukcí a jiných skutečností rozhodných např. pro vícepráce a méněpráce_x000d_
</t>
  </si>
  <si>
    <t>VRN3</t>
  </si>
  <si>
    <t>Zařízení staveniště</t>
  </si>
  <si>
    <t>29</t>
  </si>
  <si>
    <t>032103000</t>
  </si>
  <si>
    <t xml:space="preserve">Zařízení staveniště - zřízení, provoz, odstranění </t>
  </si>
  <si>
    <t>CS ÚRS 2016 01</t>
  </si>
  <si>
    <t>1483636399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</si>
  <si>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_x000d_
_x000d_
Položka obsahuje i zřízení příjezdu ke stavbě, zřízení zpevněné a manipulační plochy např. pro jeřáb nebo jinou techniku. _x000d_
</t>
  </si>
  <si>
    <t>30</t>
  </si>
  <si>
    <t>R-9952030</t>
  </si>
  <si>
    <t>Zakrytí kurtu proti poškození</t>
  </si>
  <si>
    <t>1604116171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</si>
</sst>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38</v>
      </c>
      <c r="E29" s="45"/>
      <c r="F29" s="30" t="s">
        <v>39</v>
      </c>
      <c r="G29" s="45"/>
      <c r="H29" s="45"/>
      <c r="I29" s="45"/>
      <c r="J29" s="45"/>
      <c r="K29" s="45"/>
      <c r="L29" s="46">
        <v>0.21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40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41</v>
      </c>
      <c r="G31" s="45"/>
      <c r="H31" s="45"/>
      <c r="I31" s="45"/>
      <c r="J31" s="45"/>
      <c r="K31" s="45"/>
      <c r="L31" s="46">
        <v>0.21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42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47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48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49</v>
      </c>
      <c r="AI60" s="40"/>
      <c r="AJ60" s="40"/>
      <c r="AK60" s="40"/>
      <c r="AL60" s="40"/>
      <c r="AM60" s="62" t="s">
        <v>50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51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52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49</v>
      </c>
      <c r="AI75" s="40"/>
      <c r="AJ75" s="40"/>
      <c r="AK75" s="40"/>
      <c r="AL75" s="40"/>
      <c r="AM75" s="62" t="s">
        <v>50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20251505001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Oprava střechy tenisové haly Petřvald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Petřvald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15. 5. 2025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54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55</v>
      </c>
      <c r="D92" s="92"/>
      <c r="E92" s="92"/>
      <c r="F92" s="92"/>
      <c r="G92" s="92"/>
      <c r="H92" s="93"/>
      <c r="I92" s="94" t="s">
        <v>56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57</v>
      </c>
      <c r="AH92" s="92"/>
      <c r="AI92" s="92"/>
      <c r="AJ92" s="92"/>
      <c r="AK92" s="92"/>
      <c r="AL92" s="92"/>
      <c r="AM92" s="92"/>
      <c r="AN92" s="94" t="s">
        <v>58</v>
      </c>
      <c r="AO92" s="92"/>
      <c r="AP92" s="96"/>
      <c r="AQ92" s="97" t="s">
        <v>59</v>
      </c>
      <c r="AR92" s="42"/>
      <c r="AS92" s="98" t="s">
        <v>60</v>
      </c>
      <c r="AT92" s="99" t="s">
        <v>61</v>
      </c>
      <c r="AU92" s="99" t="s">
        <v>62</v>
      </c>
      <c r="AV92" s="99" t="s">
        <v>63</v>
      </c>
      <c r="AW92" s="99" t="s">
        <v>64</v>
      </c>
      <c r="AX92" s="99" t="s">
        <v>65</v>
      </c>
      <c r="AY92" s="99" t="s">
        <v>66</v>
      </c>
      <c r="AZ92" s="99" t="s">
        <v>67</v>
      </c>
      <c r="BA92" s="99" t="s">
        <v>68</v>
      </c>
      <c r="BB92" s="99" t="s">
        <v>69</v>
      </c>
      <c r="BC92" s="99" t="s">
        <v>70</v>
      </c>
      <c r="BD92" s="100" t="s">
        <v>71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72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73</v>
      </c>
      <c r="BT94" s="115" t="s">
        <v>74</v>
      </c>
      <c r="BU94" s="116" t="s">
        <v>75</v>
      </c>
      <c r="BV94" s="115" t="s">
        <v>76</v>
      </c>
      <c r="BW94" s="115" t="s">
        <v>5</v>
      </c>
      <c r="BX94" s="115" t="s">
        <v>77</v>
      </c>
      <c r="CL94" s="115" t="s">
        <v>1</v>
      </c>
    </row>
    <row r="95" s="7" customFormat="1" ht="16.5" customHeight="1">
      <c r="A95" s="117" t="s">
        <v>78</v>
      </c>
      <c r="B95" s="118"/>
      <c r="C95" s="119"/>
      <c r="D95" s="120" t="s">
        <v>79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'001 - Oprava střechy teni...'!J30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'001 - Oprava střechy teni...'!P128</f>
        <v>0</v>
      </c>
      <c r="AV95" s="126">
        <f>'001 - Oprava střechy teni...'!J33</f>
        <v>0</v>
      </c>
      <c r="AW95" s="126">
        <f>'001 - Oprava střechy teni...'!J34</f>
        <v>0</v>
      </c>
      <c r="AX95" s="126">
        <f>'001 - Oprava střechy teni...'!J35</f>
        <v>0</v>
      </c>
      <c r="AY95" s="126">
        <f>'001 - Oprava střechy teni...'!J36</f>
        <v>0</v>
      </c>
      <c r="AZ95" s="126">
        <f>'001 - Oprava střechy teni...'!F33</f>
        <v>0</v>
      </c>
      <c r="BA95" s="126">
        <f>'001 - Oprava střechy teni...'!F34</f>
        <v>0</v>
      </c>
      <c r="BB95" s="126">
        <f>'001 - Oprava střechy teni...'!F35</f>
        <v>0</v>
      </c>
      <c r="BC95" s="126">
        <f>'001 - Oprava střechy teni...'!F36</f>
        <v>0</v>
      </c>
      <c r="BD95" s="128">
        <f>'001 - Oprava střechy teni...'!F37</f>
        <v>0</v>
      </c>
      <c r="BE95" s="7"/>
      <c r="BT95" s="129" t="s">
        <v>81</v>
      </c>
      <c r="BV95" s="129" t="s">
        <v>76</v>
      </c>
      <c r="BW95" s="129" t="s">
        <v>82</v>
      </c>
      <c r="BX95" s="129" t="s">
        <v>5</v>
      </c>
      <c r="CL95" s="129" t="s">
        <v>1</v>
      </c>
      <c r="CM95" s="129" t="s">
        <v>83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SpwhS0rFxGeL28o47A3MTfHoCeSfkZAZo0QFVy4CMN7v/RxE8jG8n4PZZyIMxlmbdYZjIG+bU9O/2v25l/2XLw==" hashValue="ljmSvbX5HwmooGj81qhBG9UBlsjhyjoJEClBNnhmnsUPzG3zFCHRTSRT/dgOkoCO2Q1+L61+DdP17O+MLnEWH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Oprava střechy ten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83</v>
      </c>
    </row>
    <row r="4" s="1" customFormat="1" ht="24.96" customHeight="1">
      <c r="B4" s="18"/>
      <c r="D4" s="132" t="s">
        <v>84</v>
      </c>
      <c r="L4" s="18"/>
      <c r="M4" s="133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4" t="s">
        <v>16</v>
      </c>
      <c r="L6" s="18"/>
    </row>
    <row r="7" s="1" customFormat="1" ht="16.5" customHeight="1">
      <c r="B7" s="18"/>
      <c r="E7" s="135" t="str">
        <f>'Rekapitulace stavby'!K6</f>
        <v>Oprava střechy tenisové haly Petřvald</v>
      </c>
      <c r="F7" s="134"/>
      <c r="G7" s="134"/>
      <c r="H7" s="134"/>
      <c r="L7" s="18"/>
    </row>
    <row r="8" s="2" customFormat="1" ht="12" customHeight="1">
      <c r="A8" s="36"/>
      <c r="B8" s="42"/>
      <c r="C8" s="36"/>
      <c r="D8" s="134" t="s">
        <v>85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86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4" t="s">
        <v>18</v>
      </c>
      <c r="E11" s="36"/>
      <c r="F11" s="137" t="s">
        <v>1</v>
      </c>
      <c r="G11" s="36"/>
      <c r="H11" s="36"/>
      <c r="I11" s="134" t="s">
        <v>19</v>
      </c>
      <c r="J11" s="137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20</v>
      </c>
      <c r="E12" s="36"/>
      <c r="F12" s="137" t="s">
        <v>21</v>
      </c>
      <c r="G12" s="36"/>
      <c r="H12" s="36"/>
      <c r="I12" s="134" t="s">
        <v>22</v>
      </c>
      <c r="J12" s="138" t="str">
        <f>'Rekapitulace stavby'!AN8</f>
        <v>15. 5. 2025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4" t="s">
        <v>24</v>
      </c>
      <c r="E14" s="36"/>
      <c r="F14" s="36"/>
      <c r="G14" s="36"/>
      <c r="H14" s="36"/>
      <c r="I14" s="134" t="s">
        <v>25</v>
      </c>
      <c r="J14" s="137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tr">
        <f>IF('Rekapitulace stavby'!E11="","",'Rekapitulace stavby'!E11)</f>
        <v xml:space="preserve"> </v>
      </c>
      <c r="F15" s="36"/>
      <c r="G15" s="36"/>
      <c r="H15" s="36"/>
      <c r="I15" s="134" t="s">
        <v>27</v>
      </c>
      <c r="J15" s="137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4" t="s">
        <v>28</v>
      </c>
      <c r="E17" s="36"/>
      <c r="F17" s="36"/>
      <c r="G17" s="36"/>
      <c r="H17" s="36"/>
      <c r="I17" s="134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7"/>
      <c r="G18" s="137"/>
      <c r="H18" s="137"/>
      <c r="I18" s="134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4" t="s">
        <v>30</v>
      </c>
      <c r="E20" s="36"/>
      <c r="F20" s="36"/>
      <c r="G20" s="36"/>
      <c r="H20" s="36"/>
      <c r="I20" s="134" t="s">
        <v>25</v>
      </c>
      <c r="J20" s="137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tr">
        <f>IF('Rekapitulace stavby'!E17="","",'Rekapitulace stavby'!E17)</f>
        <v xml:space="preserve"> </v>
      </c>
      <c r="F21" s="36"/>
      <c r="G21" s="36"/>
      <c r="H21" s="36"/>
      <c r="I21" s="134" t="s">
        <v>27</v>
      </c>
      <c r="J21" s="137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4" t="s">
        <v>32</v>
      </c>
      <c r="E23" s="36"/>
      <c r="F23" s="36"/>
      <c r="G23" s="36"/>
      <c r="H23" s="36"/>
      <c r="I23" s="134" t="s">
        <v>25</v>
      </c>
      <c r="J23" s="137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4" t="s">
        <v>27</v>
      </c>
      <c r="J24" s="137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4" t="s">
        <v>33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3"/>
      <c r="E29" s="143"/>
      <c r="F29" s="143"/>
      <c r="G29" s="143"/>
      <c r="H29" s="143"/>
      <c r="I29" s="143"/>
      <c r="J29" s="143"/>
      <c r="K29" s="143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34</v>
      </c>
      <c r="E30" s="36"/>
      <c r="F30" s="36"/>
      <c r="G30" s="36"/>
      <c r="H30" s="36"/>
      <c r="I30" s="36"/>
      <c r="J30" s="145">
        <f>ROUND(J128,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3"/>
      <c r="E31" s="143"/>
      <c r="F31" s="143"/>
      <c r="G31" s="143"/>
      <c r="H31" s="143"/>
      <c r="I31" s="143"/>
      <c r="J31" s="143"/>
      <c r="K31" s="143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36</v>
      </c>
      <c r="G32" s="36"/>
      <c r="H32" s="36"/>
      <c r="I32" s="146" t="s">
        <v>35</v>
      </c>
      <c r="J32" s="146" t="s">
        <v>37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38</v>
      </c>
      <c r="E33" s="134" t="s">
        <v>39</v>
      </c>
      <c r="F33" s="148">
        <f>ROUND((SUM(BE128:BE190)),  2)</f>
        <v>0</v>
      </c>
      <c r="G33" s="36"/>
      <c r="H33" s="36"/>
      <c r="I33" s="149">
        <v>0.21</v>
      </c>
      <c r="J33" s="148">
        <f>ROUND(((SUM(BE128:BE190))*I33),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40</v>
      </c>
      <c r="F34" s="148">
        <f>ROUND((SUM(BF128:BF190)),  2)</f>
        <v>0</v>
      </c>
      <c r="G34" s="36"/>
      <c r="H34" s="36"/>
      <c r="I34" s="149">
        <v>0.12</v>
      </c>
      <c r="J34" s="148">
        <f>ROUND(((SUM(BF128:BF190))*I34),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41</v>
      </c>
      <c r="F35" s="148">
        <f>ROUND((SUM(BG128:BG190)),  2)</f>
        <v>0</v>
      </c>
      <c r="G35" s="36"/>
      <c r="H35" s="36"/>
      <c r="I35" s="149">
        <v>0.21</v>
      </c>
      <c r="J35" s="148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42</v>
      </c>
      <c r="F36" s="148">
        <f>ROUND((SUM(BH128:BH190)),  2)</f>
        <v>0</v>
      </c>
      <c r="G36" s="36"/>
      <c r="H36" s="36"/>
      <c r="I36" s="149">
        <v>0.12</v>
      </c>
      <c r="J36" s="148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43</v>
      </c>
      <c r="F37" s="148">
        <f>ROUND((SUM(BI128:BI190)),  2)</f>
        <v>0</v>
      </c>
      <c r="G37" s="36"/>
      <c r="H37" s="36"/>
      <c r="I37" s="149">
        <v>0</v>
      </c>
      <c r="J37" s="148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0"/>
      <c r="D39" s="151" t="s">
        <v>44</v>
      </c>
      <c r="E39" s="152"/>
      <c r="F39" s="152"/>
      <c r="G39" s="153" t="s">
        <v>45</v>
      </c>
      <c r="H39" s="154" t="s">
        <v>46</v>
      </c>
      <c r="I39" s="152"/>
      <c r="J39" s="155">
        <f>SUM(J30:J37)</f>
        <v>0</v>
      </c>
      <c r="K39" s="15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7" t="s">
        <v>47</v>
      </c>
      <c r="E50" s="158"/>
      <c r="F50" s="158"/>
      <c r="G50" s="157" t="s">
        <v>48</v>
      </c>
      <c r="H50" s="158"/>
      <c r="I50" s="158"/>
      <c r="J50" s="158"/>
      <c r="K50" s="158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9" t="s">
        <v>49</v>
      </c>
      <c r="E61" s="160"/>
      <c r="F61" s="161" t="s">
        <v>50</v>
      </c>
      <c r="G61" s="159" t="s">
        <v>49</v>
      </c>
      <c r="H61" s="160"/>
      <c r="I61" s="160"/>
      <c r="J61" s="162" t="s">
        <v>50</v>
      </c>
      <c r="K61" s="160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7" t="s">
        <v>51</v>
      </c>
      <c r="E65" s="163"/>
      <c r="F65" s="163"/>
      <c r="G65" s="157" t="s">
        <v>52</v>
      </c>
      <c r="H65" s="163"/>
      <c r="I65" s="163"/>
      <c r="J65" s="163"/>
      <c r="K65" s="163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9" t="s">
        <v>49</v>
      </c>
      <c r="E76" s="160"/>
      <c r="F76" s="161" t="s">
        <v>50</v>
      </c>
      <c r="G76" s="159" t="s">
        <v>49</v>
      </c>
      <c r="H76" s="160"/>
      <c r="I76" s="160"/>
      <c r="J76" s="162" t="s">
        <v>50</v>
      </c>
      <c r="K76" s="160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68" t="str">
        <f>E7</f>
        <v>Oprava střechy tenisové haly Petřvald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001 - Oprava střechy tenisové haly Petřvald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Petřvald</v>
      </c>
      <c r="G89" s="38"/>
      <c r="H89" s="38"/>
      <c r="I89" s="30" t="s">
        <v>22</v>
      </c>
      <c r="J89" s="77" t="str">
        <f>IF(J12="","",J12)</f>
        <v>15. 5. 2025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9" t="s">
        <v>88</v>
      </c>
      <c r="D94" s="170"/>
      <c r="E94" s="170"/>
      <c r="F94" s="170"/>
      <c r="G94" s="170"/>
      <c r="H94" s="170"/>
      <c r="I94" s="170"/>
      <c r="J94" s="171" t="s">
        <v>89</v>
      </c>
      <c r="K94" s="170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2" t="s">
        <v>90</v>
      </c>
      <c r="D96" s="38"/>
      <c r="E96" s="38"/>
      <c r="F96" s="38"/>
      <c r="G96" s="38"/>
      <c r="H96" s="38"/>
      <c r="I96" s="38"/>
      <c r="J96" s="108">
        <f>J128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91</v>
      </c>
    </row>
    <row r="97" s="9" customFormat="1" ht="24.96" customHeight="1">
      <c r="A97" s="9"/>
      <c r="B97" s="173"/>
      <c r="C97" s="174"/>
      <c r="D97" s="175" t="s">
        <v>92</v>
      </c>
      <c r="E97" s="176"/>
      <c r="F97" s="176"/>
      <c r="G97" s="176"/>
      <c r="H97" s="176"/>
      <c r="I97" s="176"/>
      <c r="J97" s="177">
        <f>J129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93</v>
      </c>
      <c r="E98" s="182"/>
      <c r="F98" s="182"/>
      <c r="G98" s="182"/>
      <c r="H98" s="182"/>
      <c r="I98" s="182"/>
      <c r="J98" s="183">
        <f>J130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79"/>
      <c r="C99" s="180"/>
      <c r="D99" s="181" t="s">
        <v>94</v>
      </c>
      <c r="E99" s="182"/>
      <c r="F99" s="182"/>
      <c r="G99" s="182"/>
      <c r="H99" s="182"/>
      <c r="I99" s="182"/>
      <c r="J99" s="183">
        <f>J135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95</v>
      </c>
      <c r="E100" s="182"/>
      <c r="F100" s="182"/>
      <c r="G100" s="182"/>
      <c r="H100" s="182"/>
      <c r="I100" s="182"/>
      <c r="J100" s="183">
        <f>J136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3"/>
      <c r="C101" s="174"/>
      <c r="D101" s="175" t="s">
        <v>96</v>
      </c>
      <c r="E101" s="176"/>
      <c r="F101" s="176"/>
      <c r="G101" s="176"/>
      <c r="H101" s="176"/>
      <c r="I101" s="176"/>
      <c r="J101" s="177">
        <f>J143</f>
        <v>0</v>
      </c>
      <c r="K101" s="174"/>
      <c r="L101" s="17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9"/>
      <c r="C102" s="180"/>
      <c r="D102" s="181" t="s">
        <v>97</v>
      </c>
      <c r="E102" s="182"/>
      <c r="F102" s="182"/>
      <c r="G102" s="182"/>
      <c r="H102" s="182"/>
      <c r="I102" s="182"/>
      <c r="J102" s="183">
        <f>J144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98</v>
      </c>
      <c r="E103" s="182"/>
      <c r="F103" s="182"/>
      <c r="G103" s="182"/>
      <c r="H103" s="182"/>
      <c r="I103" s="182"/>
      <c r="J103" s="183">
        <f>J152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99</v>
      </c>
      <c r="E104" s="182"/>
      <c r="F104" s="182"/>
      <c r="G104" s="182"/>
      <c r="H104" s="182"/>
      <c r="I104" s="182"/>
      <c r="J104" s="183">
        <f>J160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3"/>
      <c r="C105" s="174"/>
      <c r="D105" s="175" t="s">
        <v>100</v>
      </c>
      <c r="E105" s="176"/>
      <c r="F105" s="176"/>
      <c r="G105" s="176"/>
      <c r="H105" s="176"/>
      <c r="I105" s="176"/>
      <c r="J105" s="177">
        <f>J180</f>
        <v>0</v>
      </c>
      <c r="K105" s="174"/>
      <c r="L105" s="17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9"/>
      <c r="C106" s="180"/>
      <c r="D106" s="181" t="s">
        <v>101</v>
      </c>
      <c r="E106" s="182"/>
      <c r="F106" s="182"/>
      <c r="G106" s="182"/>
      <c r="H106" s="182"/>
      <c r="I106" s="182"/>
      <c r="J106" s="183">
        <f>J181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3"/>
      <c r="C107" s="174"/>
      <c r="D107" s="175" t="s">
        <v>102</v>
      </c>
      <c r="E107" s="176"/>
      <c r="F107" s="176"/>
      <c r="G107" s="176"/>
      <c r="H107" s="176"/>
      <c r="I107" s="176"/>
      <c r="J107" s="177">
        <f>J182</f>
        <v>0</v>
      </c>
      <c r="K107" s="174"/>
      <c r="L107" s="17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3"/>
      <c r="C108" s="174"/>
      <c r="D108" s="175" t="s">
        <v>103</v>
      </c>
      <c r="E108" s="176"/>
      <c r="F108" s="176"/>
      <c r="G108" s="176"/>
      <c r="H108" s="176"/>
      <c r="I108" s="176"/>
      <c r="J108" s="177">
        <f>J187</f>
        <v>0</v>
      </c>
      <c r="K108" s="174"/>
      <c r="L108" s="17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4" s="2" customFormat="1" ht="6.96" customHeight="1">
      <c r="A114" s="36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104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168" t="str">
        <f>E7</f>
        <v>Oprava střechy tenisové haly Petřvald</v>
      </c>
      <c r="F118" s="30"/>
      <c r="G118" s="30"/>
      <c r="H118" s="30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85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74" t="str">
        <f>E9</f>
        <v>001 - Oprava střechy tenisové haly Petřvald</v>
      </c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8"/>
      <c r="E122" s="38"/>
      <c r="F122" s="25" t="str">
        <f>F12</f>
        <v>Petřvald</v>
      </c>
      <c r="G122" s="38"/>
      <c r="H122" s="38"/>
      <c r="I122" s="30" t="s">
        <v>22</v>
      </c>
      <c r="J122" s="77" t="str">
        <f>IF(J12="","",J12)</f>
        <v>15. 5. 2025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24</v>
      </c>
      <c r="D124" s="38"/>
      <c r="E124" s="38"/>
      <c r="F124" s="25" t="str">
        <f>E15</f>
        <v xml:space="preserve"> </v>
      </c>
      <c r="G124" s="38"/>
      <c r="H124" s="38"/>
      <c r="I124" s="30" t="s">
        <v>30</v>
      </c>
      <c r="J124" s="34" t="str">
        <f>E21</f>
        <v xml:space="preserve"> 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28</v>
      </c>
      <c r="D125" s="38"/>
      <c r="E125" s="38"/>
      <c r="F125" s="25" t="str">
        <f>IF(E18="","",E18)</f>
        <v>Vyplň údaj</v>
      </c>
      <c r="G125" s="38"/>
      <c r="H125" s="38"/>
      <c r="I125" s="30" t="s">
        <v>32</v>
      </c>
      <c r="J125" s="34" t="str">
        <f>E24</f>
        <v xml:space="preserve"> 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85"/>
      <c r="B127" s="186"/>
      <c r="C127" s="187" t="s">
        <v>105</v>
      </c>
      <c r="D127" s="188" t="s">
        <v>59</v>
      </c>
      <c r="E127" s="188" t="s">
        <v>55</v>
      </c>
      <c r="F127" s="188" t="s">
        <v>56</v>
      </c>
      <c r="G127" s="188" t="s">
        <v>106</v>
      </c>
      <c r="H127" s="188" t="s">
        <v>107</v>
      </c>
      <c r="I127" s="188" t="s">
        <v>108</v>
      </c>
      <c r="J127" s="188" t="s">
        <v>89</v>
      </c>
      <c r="K127" s="189" t="s">
        <v>109</v>
      </c>
      <c r="L127" s="190"/>
      <c r="M127" s="98" t="s">
        <v>1</v>
      </c>
      <c r="N127" s="99" t="s">
        <v>38</v>
      </c>
      <c r="O127" s="99" t="s">
        <v>110</v>
      </c>
      <c r="P127" s="99" t="s">
        <v>111</v>
      </c>
      <c r="Q127" s="99" t="s">
        <v>112</v>
      </c>
      <c r="R127" s="99" t="s">
        <v>113</v>
      </c>
      <c r="S127" s="99" t="s">
        <v>114</v>
      </c>
      <c r="T127" s="100" t="s">
        <v>115</v>
      </c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</row>
    <row r="128" s="2" customFormat="1" ht="22.8" customHeight="1">
      <c r="A128" s="36"/>
      <c r="B128" s="37"/>
      <c r="C128" s="105" t="s">
        <v>116</v>
      </c>
      <c r="D128" s="38"/>
      <c r="E128" s="38"/>
      <c r="F128" s="38"/>
      <c r="G128" s="38"/>
      <c r="H128" s="38"/>
      <c r="I128" s="38"/>
      <c r="J128" s="191">
        <f>BK128</f>
        <v>0</v>
      </c>
      <c r="K128" s="38"/>
      <c r="L128" s="42"/>
      <c r="M128" s="101"/>
      <c r="N128" s="192"/>
      <c r="O128" s="102"/>
      <c r="P128" s="193">
        <f>P129+P143+P180+P182+P187</f>
        <v>0</v>
      </c>
      <c r="Q128" s="102"/>
      <c r="R128" s="193">
        <f>R129+R143+R180+R182+R187</f>
        <v>3.1453000000000004</v>
      </c>
      <c r="S128" s="102"/>
      <c r="T128" s="194">
        <f>T129+T143+T180+T182+T187</f>
        <v>18.596760000000004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73</v>
      </c>
      <c r="AU128" s="15" t="s">
        <v>91</v>
      </c>
      <c r="BK128" s="195">
        <f>BK129+BK143+BK180+BK182+BK187</f>
        <v>0</v>
      </c>
    </row>
    <row r="129" s="12" customFormat="1" ht="25.92" customHeight="1">
      <c r="A129" s="12"/>
      <c r="B129" s="196"/>
      <c r="C129" s="197"/>
      <c r="D129" s="198" t="s">
        <v>73</v>
      </c>
      <c r="E129" s="199" t="s">
        <v>117</v>
      </c>
      <c r="F129" s="199" t="s">
        <v>118</v>
      </c>
      <c r="G129" s="197"/>
      <c r="H129" s="197"/>
      <c r="I129" s="200"/>
      <c r="J129" s="201">
        <f>BK129</f>
        <v>0</v>
      </c>
      <c r="K129" s="197"/>
      <c r="L129" s="202"/>
      <c r="M129" s="203"/>
      <c r="N129" s="204"/>
      <c r="O129" s="204"/>
      <c r="P129" s="205">
        <f>P130+P136</f>
        <v>0</v>
      </c>
      <c r="Q129" s="204"/>
      <c r="R129" s="205">
        <f>R130+R136</f>
        <v>0</v>
      </c>
      <c r="S129" s="204"/>
      <c r="T129" s="206">
        <f>T130+T136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81</v>
      </c>
      <c r="AT129" s="208" t="s">
        <v>73</v>
      </c>
      <c r="AU129" s="208" t="s">
        <v>74</v>
      </c>
      <c r="AY129" s="207" t="s">
        <v>119</v>
      </c>
      <c r="BK129" s="209">
        <f>BK130+BK136</f>
        <v>0</v>
      </c>
    </row>
    <row r="130" s="12" customFormat="1" ht="22.8" customHeight="1">
      <c r="A130" s="12"/>
      <c r="B130" s="196"/>
      <c r="C130" s="197"/>
      <c r="D130" s="198" t="s">
        <v>73</v>
      </c>
      <c r="E130" s="210" t="s">
        <v>120</v>
      </c>
      <c r="F130" s="210" t="s">
        <v>121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SUM(P131:P135)</f>
        <v>0</v>
      </c>
      <c r="Q130" s="204"/>
      <c r="R130" s="205">
        <f>SUM(R131:R135)</f>
        <v>0</v>
      </c>
      <c r="S130" s="204"/>
      <c r="T130" s="206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81</v>
      </c>
      <c r="AT130" s="208" t="s">
        <v>73</v>
      </c>
      <c r="AU130" s="208" t="s">
        <v>81</v>
      </c>
      <c r="AY130" s="207" t="s">
        <v>119</v>
      </c>
      <c r="BK130" s="209">
        <f>SUM(BK131:BK135)</f>
        <v>0</v>
      </c>
    </row>
    <row r="131" s="2" customFormat="1" ht="24.15" customHeight="1">
      <c r="A131" s="36"/>
      <c r="B131" s="37"/>
      <c r="C131" s="212" t="s">
        <v>81</v>
      </c>
      <c r="D131" s="212" t="s">
        <v>122</v>
      </c>
      <c r="E131" s="213" t="s">
        <v>123</v>
      </c>
      <c r="F131" s="214" t="s">
        <v>124</v>
      </c>
      <c r="G131" s="215" t="s">
        <v>125</v>
      </c>
      <c r="H131" s="216">
        <v>30</v>
      </c>
      <c r="I131" s="217"/>
      <c r="J131" s="218">
        <f>ROUND(I131*H131,2)</f>
        <v>0</v>
      </c>
      <c r="K131" s="214" t="s">
        <v>126</v>
      </c>
      <c r="L131" s="42"/>
      <c r="M131" s="219" t="s">
        <v>1</v>
      </c>
      <c r="N131" s="220" t="s">
        <v>39</v>
      </c>
      <c r="O131" s="89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3" t="s">
        <v>127</v>
      </c>
      <c r="AT131" s="223" t="s">
        <v>122</v>
      </c>
      <c r="AU131" s="223" t="s">
        <v>83</v>
      </c>
      <c r="AY131" s="15" t="s">
        <v>119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5" t="s">
        <v>81</v>
      </c>
      <c r="BK131" s="224">
        <f>ROUND(I131*H131,2)</f>
        <v>0</v>
      </c>
      <c r="BL131" s="15" t="s">
        <v>127</v>
      </c>
      <c r="BM131" s="223" t="s">
        <v>128</v>
      </c>
    </row>
    <row r="132" s="2" customFormat="1" ht="33" customHeight="1">
      <c r="A132" s="36"/>
      <c r="B132" s="37"/>
      <c r="C132" s="212" t="s">
        <v>83</v>
      </c>
      <c r="D132" s="212" t="s">
        <v>122</v>
      </c>
      <c r="E132" s="213" t="s">
        <v>129</v>
      </c>
      <c r="F132" s="214" t="s">
        <v>130</v>
      </c>
      <c r="G132" s="215" t="s">
        <v>131</v>
      </c>
      <c r="H132" s="216">
        <v>3</v>
      </c>
      <c r="I132" s="217"/>
      <c r="J132" s="218">
        <f>ROUND(I132*H132,2)</f>
        <v>0</v>
      </c>
      <c r="K132" s="214" t="s">
        <v>126</v>
      </c>
      <c r="L132" s="42"/>
      <c r="M132" s="219" t="s">
        <v>1</v>
      </c>
      <c r="N132" s="220" t="s">
        <v>39</v>
      </c>
      <c r="O132" s="89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3" t="s">
        <v>127</v>
      </c>
      <c r="AT132" s="223" t="s">
        <v>122</v>
      </c>
      <c r="AU132" s="223" t="s">
        <v>83</v>
      </c>
      <c r="AY132" s="15" t="s">
        <v>119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5" t="s">
        <v>81</v>
      </c>
      <c r="BK132" s="224">
        <f>ROUND(I132*H132,2)</f>
        <v>0</v>
      </c>
      <c r="BL132" s="15" t="s">
        <v>127</v>
      </c>
      <c r="BM132" s="223" t="s">
        <v>132</v>
      </c>
    </row>
    <row r="133" s="2" customFormat="1" ht="33" customHeight="1">
      <c r="A133" s="36"/>
      <c r="B133" s="37"/>
      <c r="C133" s="212" t="s">
        <v>133</v>
      </c>
      <c r="D133" s="212" t="s">
        <v>122</v>
      </c>
      <c r="E133" s="213" t="s">
        <v>134</v>
      </c>
      <c r="F133" s="214" t="s">
        <v>135</v>
      </c>
      <c r="G133" s="215" t="s">
        <v>131</v>
      </c>
      <c r="H133" s="216">
        <v>90</v>
      </c>
      <c r="I133" s="217"/>
      <c r="J133" s="218">
        <f>ROUND(I133*H133,2)</f>
        <v>0</v>
      </c>
      <c r="K133" s="214" t="s">
        <v>126</v>
      </c>
      <c r="L133" s="42"/>
      <c r="M133" s="219" t="s">
        <v>1</v>
      </c>
      <c r="N133" s="220" t="s">
        <v>39</v>
      </c>
      <c r="O133" s="89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3" t="s">
        <v>127</v>
      </c>
      <c r="AT133" s="223" t="s">
        <v>122</v>
      </c>
      <c r="AU133" s="223" t="s">
        <v>83</v>
      </c>
      <c r="AY133" s="15" t="s">
        <v>119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5" t="s">
        <v>81</v>
      </c>
      <c r="BK133" s="224">
        <f>ROUND(I133*H133,2)</f>
        <v>0</v>
      </c>
      <c r="BL133" s="15" t="s">
        <v>127</v>
      </c>
      <c r="BM133" s="223" t="s">
        <v>136</v>
      </c>
    </row>
    <row r="134" s="2" customFormat="1" ht="33" customHeight="1">
      <c r="A134" s="36"/>
      <c r="B134" s="37"/>
      <c r="C134" s="212" t="s">
        <v>127</v>
      </c>
      <c r="D134" s="212" t="s">
        <v>122</v>
      </c>
      <c r="E134" s="213" t="s">
        <v>137</v>
      </c>
      <c r="F134" s="214" t="s">
        <v>138</v>
      </c>
      <c r="G134" s="215" t="s">
        <v>131</v>
      </c>
      <c r="H134" s="216">
        <v>3</v>
      </c>
      <c r="I134" s="217"/>
      <c r="J134" s="218">
        <f>ROUND(I134*H134,2)</f>
        <v>0</v>
      </c>
      <c r="K134" s="214" t="s">
        <v>126</v>
      </c>
      <c r="L134" s="42"/>
      <c r="M134" s="219" t="s">
        <v>1</v>
      </c>
      <c r="N134" s="220" t="s">
        <v>39</v>
      </c>
      <c r="O134" s="89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3" t="s">
        <v>127</v>
      </c>
      <c r="AT134" s="223" t="s">
        <v>122</v>
      </c>
      <c r="AU134" s="223" t="s">
        <v>83</v>
      </c>
      <c r="AY134" s="15" t="s">
        <v>119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5" t="s">
        <v>81</v>
      </c>
      <c r="BK134" s="224">
        <f>ROUND(I134*H134,2)</f>
        <v>0</v>
      </c>
      <c r="BL134" s="15" t="s">
        <v>127</v>
      </c>
      <c r="BM134" s="223" t="s">
        <v>139</v>
      </c>
    </row>
    <row r="135" s="12" customFormat="1" ht="20.88" customHeight="1">
      <c r="A135" s="12"/>
      <c r="B135" s="196"/>
      <c r="C135" s="197"/>
      <c r="D135" s="198" t="s">
        <v>73</v>
      </c>
      <c r="E135" s="210" t="s">
        <v>140</v>
      </c>
      <c r="F135" s="210" t="s">
        <v>141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v>0</v>
      </c>
      <c r="Q135" s="204"/>
      <c r="R135" s="205">
        <v>0</v>
      </c>
      <c r="S135" s="204"/>
      <c r="T135" s="206"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81</v>
      </c>
      <c r="AT135" s="208" t="s">
        <v>73</v>
      </c>
      <c r="AU135" s="208" t="s">
        <v>83</v>
      </c>
      <c r="AY135" s="207" t="s">
        <v>119</v>
      </c>
      <c r="BK135" s="209">
        <v>0</v>
      </c>
    </row>
    <row r="136" s="12" customFormat="1" ht="22.8" customHeight="1">
      <c r="A136" s="12"/>
      <c r="B136" s="196"/>
      <c r="C136" s="197"/>
      <c r="D136" s="198" t="s">
        <v>73</v>
      </c>
      <c r="E136" s="210" t="s">
        <v>142</v>
      </c>
      <c r="F136" s="210" t="s">
        <v>143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SUM(P137:P142)</f>
        <v>0</v>
      </c>
      <c r="Q136" s="204"/>
      <c r="R136" s="205">
        <f>SUM(R137:R142)</f>
        <v>0</v>
      </c>
      <c r="S136" s="204"/>
      <c r="T136" s="206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81</v>
      </c>
      <c r="AT136" s="208" t="s">
        <v>73</v>
      </c>
      <c r="AU136" s="208" t="s">
        <v>81</v>
      </c>
      <c r="AY136" s="207" t="s">
        <v>119</v>
      </c>
      <c r="BK136" s="209">
        <f>SUM(BK137:BK142)</f>
        <v>0</v>
      </c>
    </row>
    <row r="137" s="2" customFormat="1" ht="33" customHeight="1">
      <c r="A137" s="36"/>
      <c r="B137" s="37"/>
      <c r="C137" s="212" t="s">
        <v>144</v>
      </c>
      <c r="D137" s="212" t="s">
        <v>122</v>
      </c>
      <c r="E137" s="213" t="s">
        <v>145</v>
      </c>
      <c r="F137" s="214" t="s">
        <v>146</v>
      </c>
      <c r="G137" s="215" t="s">
        <v>147</v>
      </c>
      <c r="H137" s="216">
        <v>18.597</v>
      </c>
      <c r="I137" s="217"/>
      <c r="J137" s="218">
        <f>ROUND(I137*H137,2)</f>
        <v>0</v>
      </c>
      <c r="K137" s="214" t="s">
        <v>126</v>
      </c>
      <c r="L137" s="42"/>
      <c r="M137" s="219" t="s">
        <v>1</v>
      </c>
      <c r="N137" s="220" t="s">
        <v>39</v>
      </c>
      <c r="O137" s="89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3" t="s">
        <v>127</v>
      </c>
      <c r="AT137" s="223" t="s">
        <v>122</v>
      </c>
      <c r="AU137" s="223" t="s">
        <v>83</v>
      </c>
      <c r="AY137" s="15" t="s">
        <v>119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5" t="s">
        <v>81</v>
      </c>
      <c r="BK137" s="224">
        <f>ROUND(I137*H137,2)</f>
        <v>0</v>
      </c>
      <c r="BL137" s="15" t="s">
        <v>127</v>
      </c>
      <c r="BM137" s="223" t="s">
        <v>148</v>
      </c>
    </row>
    <row r="138" s="2" customFormat="1" ht="24.15" customHeight="1">
      <c r="A138" s="36"/>
      <c r="B138" s="37"/>
      <c r="C138" s="212" t="s">
        <v>149</v>
      </c>
      <c r="D138" s="212" t="s">
        <v>122</v>
      </c>
      <c r="E138" s="213" t="s">
        <v>150</v>
      </c>
      <c r="F138" s="214" t="s">
        <v>151</v>
      </c>
      <c r="G138" s="215" t="s">
        <v>147</v>
      </c>
      <c r="H138" s="216">
        <v>18.597</v>
      </c>
      <c r="I138" s="217"/>
      <c r="J138" s="218">
        <f>ROUND(I138*H138,2)</f>
        <v>0</v>
      </c>
      <c r="K138" s="214" t="s">
        <v>126</v>
      </c>
      <c r="L138" s="42"/>
      <c r="M138" s="219" t="s">
        <v>1</v>
      </c>
      <c r="N138" s="220" t="s">
        <v>39</v>
      </c>
      <c r="O138" s="89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3" t="s">
        <v>127</v>
      </c>
      <c r="AT138" s="223" t="s">
        <v>122</v>
      </c>
      <c r="AU138" s="223" t="s">
        <v>83</v>
      </c>
      <c r="AY138" s="15" t="s">
        <v>119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5" t="s">
        <v>81</v>
      </c>
      <c r="BK138" s="224">
        <f>ROUND(I138*H138,2)</f>
        <v>0</v>
      </c>
      <c r="BL138" s="15" t="s">
        <v>127</v>
      </c>
      <c r="BM138" s="223" t="s">
        <v>152</v>
      </c>
    </row>
    <row r="139" s="2" customFormat="1" ht="24.15" customHeight="1">
      <c r="A139" s="36"/>
      <c r="B139" s="37"/>
      <c r="C139" s="212" t="s">
        <v>153</v>
      </c>
      <c r="D139" s="212" t="s">
        <v>122</v>
      </c>
      <c r="E139" s="213" t="s">
        <v>154</v>
      </c>
      <c r="F139" s="214" t="s">
        <v>155</v>
      </c>
      <c r="G139" s="215" t="s">
        <v>147</v>
      </c>
      <c r="H139" s="216">
        <v>353.343</v>
      </c>
      <c r="I139" s="217"/>
      <c r="J139" s="218">
        <f>ROUND(I139*H139,2)</f>
        <v>0</v>
      </c>
      <c r="K139" s="214" t="s">
        <v>126</v>
      </c>
      <c r="L139" s="42"/>
      <c r="M139" s="219" t="s">
        <v>1</v>
      </c>
      <c r="N139" s="220" t="s">
        <v>39</v>
      </c>
      <c r="O139" s="89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3" t="s">
        <v>127</v>
      </c>
      <c r="AT139" s="223" t="s">
        <v>122</v>
      </c>
      <c r="AU139" s="223" t="s">
        <v>83</v>
      </c>
      <c r="AY139" s="15" t="s">
        <v>119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5" t="s">
        <v>81</v>
      </c>
      <c r="BK139" s="224">
        <f>ROUND(I139*H139,2)</f>
        <v>0</v>
      </c>
      <c r="BL139" s="15" t="s">
        <v>127</v>
      </c>
      <c r="BM139" s="223" t="s">
        <v>156</v>
      </c>
    </row>
    <row r="140" s="13" customFormat="1">
      <c r="A140" s="13"/>
      <c r="B140" s="225"/>
      <c r="C140" s="226"/>
      <c r="D140" s="227" t="s">
        <v>157</v>
      </c>
      <c r="E140" s="226"/>
      <c r="F140" s="228" t="s">
        <v>158</v>
      </c>
      <c r="G140" s="226"/>
      <c r="H140" s="229">
        <v>353.343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157</v>
      </c>
      <c r="AU140" s="235" t="s">
        <v>83</v>
      </c>
      <c r="AV140" s="13" t="s">
        <v>83</v>
      </c>
      <c r="AW140" s="13" t="s">
        <v>4</v>
      </c>
      <c r="AX140" s="13" t="s">
        <v>81</v>
      </c>
      <c r="AY140" s="235" t="s">
        <v>119</v>
      </c>
    </row>
    <row r="141" s="2" customFormat="1" ht="33" customHeight="1">
      <c r="A141" s="36"/>
      <c r="B141" s="37"/>
      <c r="C141" s="212" t="s">
        <v>159</v>
      </c>
      <c r="D141" s="212" t="s">
        <v>122</v>
      </c>
      <c r="E141" s="213" t="s">
        <v>160</v>
      </c>
      <c r="F141" s="214" t="s">
        <v>161</v>
      </c>
      <c r="G141" s="215" t="s">
        <v>147</v>
      </c>
      <c r="H141" s="216">
        <v>16.239999999999998</v>
      </c>
      <c r="I141" s="217"/>
      <c r="J141" s="218">
        <f>ROUND(I141*H141,2)</f>
        <v>0</v>
      </c>
      <c r="K141" s="214" t="s">
        <v>126</v>
      </c>
      <c r="L141" s="42"/>
      <c r="M141" s="219" t="s">
        <v>1</v>
      </c>
      <c r="N141" s="220" t="s">
        <v>39</v>
      </c>
      <c r="O141" s="89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3" t="s">
        <v>127</v>
      </c>
      <c r="AT141" s="223" t="s">
        <v>122</v>
      </c>
      <c r="AU141" s="223" t="s">
        <v>83</v>
      </c>
      <c r="AY141" s="15" t="s">
        <v>119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5" t="s">
        <v>81</v>
      </c>
      <c r="BK141" s="224">
        <f>ROUND(I141*H141,2)</f>
        <v>0</v>
      </c>
      <c r="BL141" s="15" t="s">
        <v>127</v>
      </c>
      <c r="BM141" s="223" t="s">
        <v>162</v>
      </c>
    </row>
    <row r="142" s="2" customFormat="1" ht="37.8" customHeight="1">
      <c r="A142" s="36"/>
      <c r="B142" s="37"/>
      <c r="C142" s="212" t="s">
        <v>120</v>
      </c>
      <c r="D142" s="212" t="s">
        <v>122</v>
      </c>
      <c r="E142" s="213" t="s">
        <v>163</v>
      </c>
      <c r="F142" s="214" t="s">
        <v>164</v>
      </c>
      <c r="G142" s="215" t="s">
        <v>147</v>
      </c>
      <c r="H142" s="216">
        <v>2.3570000000000004</v>
      </c>
      <c r="I142" s="217"/>
      <c r="J142" s="218">
        <f>ROUND(I142*H142,2)</f>
        <v>0</v>
      </c>
      <c r="K142" s="214" t="s">
        <v>126</v>
      </c>
      <c r="L142" s="42"/>
      <c r="M142" s="219" t="s">
        <v>1</v>
      </c>
      <c r="N142" s="220" t="s">
        <v>39</v>
      </c>
      <c r="O142" s="89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3" t="s">
        <v>127</v>
      </c>
      <c r="AT142" s="223" t="s">
        <v>122</v>
      </c>
      <c r="AU142" s="223" t="s">
        <v>83</v>
      </c>
      <c r="AY142" s="15" t="s">
        <v>119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5" t="s">
        <v>81</v>
      </c>
      <c r="BK142" s="224">
        <f>ROUND(I142*H142,2)</f>
        <v>0</v>
      </c>
      <c r="BL142" s="15" t="s">
        <v>127</v>
      </c>
      <c r="BM142" s="223" t="s">
        <v>165</v>
      </c>
    </row>
    <row r="143" s="12" customFormat="1" ht="25.92" customHeight="1">
      <c r="A143" s="12"/>
      <c r="B143" s="196"/>
      <c r="C143" s="197"/>
      <c r="D143" s="198" t="s">
        <v>73</v>
      </c>
      <c r="E143" s="199" t="s">
        <v>166</v>
      </c>
      <c r="F143" s="199" t="s">
        <v>167</v>
      </c>
      <c r="G143" s="197"/>
      <c r="H143" s="197"/>
      <c r="I143" s="200"/>
      <c r="J143" s="201">
        <f>BK143</f>
        <v>0</v>
      </c>
      <c r="K143" s="197"/>
      <c r="L143" s="202"/>
      <c r="M143" s="203"/>
      <c r="N143" s="204"/>
      <c r="O143" s="204"/>
      <c r="P143" s="205">
        <f>P144+P152+P160</f>
        <v>0</v>
      </c>
      <c r="Q143" s="204"/>
      <c r="R143" s="205">
        <f>R144+R152+R160</f>
        <v>3.1453000000000004</v>
      </c>
      <c r="S143" s="204"/>
      <c r="T143" s="206">
        <f>T144+T152+T160</f>
        <v>18.596760000000004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83</v>
      </c>
      <c r="AT143" s="208" t="s">
        <v>73</v>
      </c>
      <c r="AU143" s="208" t="s">
        <v>74</v>
      </c>
      <c r="AY143" s="207" t="s">
        <v>119</v>
      </c>
      <c r="BK143" s="209">
        <f>BK144+BK152+BK160</f>
        <v>0</v>
      </c>
    </row>
    <row r="144" s="12" customFormat="1" ht="22.8" customHeight="1">
      <c r="A144" s="12"/>
      <c r="B144" s="196"/>
      <c r="C144" s="197"/>
      <c r="D144" s="198" t="s">
        <v>73</v>
      </c>
      <c r="E144" s="210" t="s">
        <v>168</v>
      </c>
      <c r="F144" s="210" t="s">
        <v>169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SUM(P145:P151)</f>
        <v>0</v>
      </c>
      <c r="Q144" s="204"/>
      <c r="R144" s="205">
        <f>SUM(R145:R151)</f>
        <v>0</v>
      </c>
      <c r="S144" s="204"/>
      <c r="T144" s="206">
        <f>SUM(T145:T151)</f>
        <v>16.240000000000002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83</v>
      </c>
      <c r="AT144" s="208" t="s">
        <v>73</v>
      </c>
      <c r="AU144" s="208" t="s">
        <v>81</v>
      </c>
      <c r="AY144" s="207" t="s">
        <v>119</v>
      </c>
      <c r="BK144" s="209">
        <f>SUM(BK145:BK151)</f>
        <v>0</v>
      </c>
    </row>
    <row r="145" s="2" customFormat="1" ht="24.15" customHeight="1">
      <c r="A145" s="36"/>
      <c r="B145" s="37"/>
      <c r="C145" s="212" t="s">
        <v>170</v>
      </c>
      <c r="D145" s="212" t="s">
        <v>122</v>
      </c>
      <c r="E145" s="213" t="s">
        <v>171</v>
      </c>
      <c r="F145" s="214" t="s">
        <v>172</v>
      </c>
      <c r="G145" s="215" t="s">
        <v>173</v>
      </c>
      <c r="H145" s="236"/>
      <c r="I145" s="217"/>
      <c r="J145" s="218">
        <f>ROUND(I145*H145,2)</f>
        <v>0</v>
      </c>
      <c r="K145" s="214" t="s">
        <v>126</v>
      </c>
      <c r="L145" s="42"/>
      <c r="M145" s="219" t="s">
        <v>1</v>
      </c>
      <c r="N145" s="220" t="s">
        <v>39</v>
      </c>
      <c r="O145" s="89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3" t="s">
        <v>174</v>
      </c>
      <c r="AT145" s="223" t="s">
        <v>122</v>
      </c>
      <c r="AU145" s="223" t="s">
        <v>83</v>
      </c>
      <c r="AY145" s="15" t="s">
        <v>119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5" t="s">
        <v>81</v>
      </c>
      <c r="BK145" s="224">
        <f>ROUND(I145*H145,2)</f>
        <v>0</v>
      </c>
      <c r="BL145" s="15" t="s">
        <v>174</v>
      </c>
      <c r="BM145" s="223" t="s">
        <v>175</v>
      </c>
    </row>
    <row r="146" s="2" customFormat="1" ht="33" customHeight="1">
      <c r="A146" s="36"/>
      <c r="B146" s="37"/>
      <c r="C146" s="212" t="s">
        <v>176</v>
      </c>
      <c r="D146" s="212" t="s">
        <v>122</v>
      </c>
      <c r="E146" s="213" t="s">
        <v>177</v>
      </c>
      <c r="F146" s="214" t="s">
        <v>178</v>
      </c>
      <c r="G146" s="215" t="s">
        <v>179</v>
      </c>
      <c r="H146" s="216">
        <v>80</v>
      </c>
      <c r="I146" s="217"/>
      <c r="J146" s="218">
        <f>ROUND(I146*H146,2)</f>
        <v>0</v>
      </c>
      <c r="K146" s="214" t="s">
        <v>1</v>
      </c>
      <c r="L146" s="42"/>
      <c r="M146" s="219" t="s">
        <v>1</v>
      </c>
      <c r="N146" s="220" t="s">
        <v>39</v>
      </c>
      <c r="O146" s="89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3" t="s">
        <v>174</v>
      </c>
      <c r="AT146" s="223" t="s">
        <v>122</v>
      </c>
      <c r="AU146" s="223" t="s">
        <v>83</v>
      </c>
      <c r="AY146" s="15" t="s">
        <v>119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5" t="s">
        <v>81</v>
      </c>
      <c r="BK146" s="224">
        <f>ROUND(I146*H146,2)</f>
        <v>0</v>
      </c>
      <c r="BL146" s="15" t="s">
        <v>174</v>
      </c>
      <c r="BM146" s="223" t="s">
        <v>180</v>
      </c>
    </row>
    <row r="147" s="13" customFormat="1">
      <c r="A147" s="13"/>
      <c r="B147" s="225"/>
      <c r="C147" s="226"/>
      <c r="D147" s="227" t="s">
        <v>157</v>
      </c>
      <c r="E147" s="237" t="s">
        <v>1</v>
      </c>
      <c r="F147" s="228" t="s">
        <v>181</v>
      </c>
      <c r="G147" s="226"/>
      <c r="H147" s="229">
        <v>80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157</v>
      </c>
      <c r="AU147" s="235" t="s">
        <v>83</v>
      </c>
      <c r="AV147" s="13" t="s">
        <v>83</v>
      </c>
      <c r="AW147" s="13" t="s">
        <v>31</v>
      </c>
      <c r="AX147" s="13" t="s">
        <v>81</v>
      </c>
      <c r="AY147" s="235" t="s">
        <v>119</v>
      </c>
    </row>
    <row r="148" s="2" customFormat="1" ht="33" customHeight="1">
      <c r="A148" s="36"/>
      <c r="B148" s="37"/>
      <c r="C148" s="212" t="s">
        <v>8</v>
      </c>
      <c r="D148" s="212" t="s">
        <v>122</v>
      </c>
      <c r="E148" s="213" t="s">
        <v>182</v>
      </c>
      <c r="F148" s="214" t="s">
        <v>183</v>
      </c>
      <c r="G148" s="215" t="s">
        <v>179</v>
      </c>
      <c r="H148" s="216">
        <v>1080</v>
      </c>
      <c r="I148" s="217"/>
      <c r="J148" s="218">
        <f>ROUND(I148*H148,2)</f>
        <v>0</v>
      </c>
      <c r="K148" s="214" t="s">
        <v>1</v>
      </c>
      <c r="L148" s="42"/>
      <c r="M148" s="219" t="s">
        <v>1</v>
      </c>
      <c r="N148" s="220" t="s">
        <v>39</v>
      </c>
      <c r="O148" s="89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3" t="s">
        <v>174</v>
      </c>
      <c r="AT148" s="223" t="s">
        <v>122</v>
      </c>
      <c r="AU148" s="223" t="s">
        <v>83</v>
      </c>
      <c r="AY148" s="15" t="s">
        <v>119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5" t="s">
        <v>81</v>
      </c>
      <c r="BK148" s="224">
        <f>ROUND(I148*H148,2)</f>
        <v>0</v>
      </c>
      <c r="BL148" s="15" t="s">
        <v>174</v>
      </c>
      <c r="BM148" s="223" t="s">
        <v>184</v>
      </c>
    </row>
    <row r="149" s="13" customFormat="1">
      <c r="A149" s="13"/>
      <c r="B149" s="225"/>
      <c r="C149" s="226"/>
      <c r="D149" s="227" t="s">
        <v>157</v>
      </c>
      <c r="E149" s="237" t="s">
        <v>1</v>
      </c>
      <c r="F149" s="228" t="s">
        <v>185</v>
      </c>
      <c r="G149" s="226"/>
      <c r="H149" s="229">
        <v>1080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157</v>
      </c>
      <c r="AU149" s="235" t="s">
        <v>83</v>
      </c>
      <c r="AV149" s="13" t="s">
        <v>83</v>
      </c>
      <c r="AW149" s="13" t="s">
        <v>31</v>
      </c>
      <c r="AX149" s="13" t="s">
        <v>81</v>
      </c>
      <c r="AY149" s="235" t="s">
        <v>119</v>
      </c>
    </row>
    <row r="150" s="2" customFormat="1" ht="16.5" customHeight="1">
      <c r="A150" s="36"/>
      <c r="B150" s="37"/>
      <c r="C150" s="212" t="s">
        <v>186</v>
      </c>
      <c r="D150" s="212" t="s">
        <v>122</v>
      </c>
      <c r="E150" s="213" t="s">
        <v>187</v>
      </c>
      <c r="F150" s="214" t="s">
        <v>188</v>
      </c>
      <c r="G150" s="215" t="s">
        <v>179</v>
      </c>
      <c r="H150" s="216">
        <v>1160</v>
      </c>
      <c r="I150" s="217"/>
      <c r="J150" s="218">
        <f>ROUND(I150*H150,2)</f>
        <v>0</v>
      </c>
      <c r="K150" s="214" t="s">
        <v>1</v>
      </c>
      <c r="L150" s="42"/>
      <c r="M150" s="219" t="s">
        <v>1</v>
      </c>
      <c r="N150" s="220" t="s">
        <v>39</v>
      </c>
      <c r="O150" s="89"/>
      <c r="P150" s="221">
        <f>O150*H150</f>
        <v>0</v>
      </c>
      <c r="Q150" s="221">
        <v>0</v>
      </c>
      <c r="R150" s="221">
        <f>Q150*H150</f>
        <v>0</v>
      </c>
      <c r="S150" s="221">
        <v>0.014</v>
      </c>
      <c r="T150" s="222">
        <f>S150*H150</f>
        <v>16.240000000000002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3" t="s">
        <v>174</v>
      </c>
      <c r="AT150" s="223" t="s">
        <v>122</v>
      </c>
      <c r="AU150" s="223" t="s">
        <v>83</v>
      </c>
      <c r="AY150" s="15" t="s">
        <v>119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5" t="s">
        <v>81</v>
      </c>
      <c r="BK150" s="224">
        <f>ROUND(I150*H150,2)</f>
        <v>0</v>
      </c>
      <c r="BL150" s="15" t="s">
        <v>174</v>
      </c>
      <c r="BM150" s="223" t="s">
        <v>189</v>
      </c>
    </row>
    <row r="151" s="13" customFormat="1">
      <c r="A151" s="13"/>
      <c r="B151" s="225"/>
      <c r="C151" s="226"/>
      <c r="D151" s="227" t="s">
        <v>157</v>
      </c>
      <c r="E151" s="237" t="s">
        <v>1</v>
      </c>
      <c r="F151" s="228" t="s">
        <v>190</v>
      </c>
      <c r="G151" s="226"/>
      <c r="H151" s="229">
        <v>1160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157</v>
      </c>
      <c r="AU151" s="235" t="s">
        <v>83</v>
      </c>
      <c r="AV151" s="13" t="s">
        <v>83</v>
      </c>
      <c r="AW151" s="13" t="s">
        <v>31</v>
      </c>
      <c r="AX151" s="13" t="s">
        <v>81</v>
      </c>
      <c r="AY151" s="235" t="s">
        <v>119</v>
      </c>
    </row>
    <row r="152" s="12" customFormat="1" ht="22.8" customHeight="1">
      <c r="A152" s="12"/>
      <c r="B152" s="196"/>
      <c r="C152" s="197"/>
      <c r="D152" s="198" t="s">
        <v>73</v>
      </c>
      <c r="E152" s="210" t="s">
        <v>191</v>
      </c>
      <c r="F152" s="210" t="s">
        <v>192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SUM(P153:P159)</f>
        <v>0</v>
      </c>
      <c r="Q152" s="204"/>
      <c r="R152" s="205">
        <f>SUM(R153:R159)</f>
        <v>3.1453000000000004</v>
      </c>
      <c r="S152" s="204"/>
      <c r="T152" s="206">
        <f>SUM(T153:T159)</f>
        <v>2.35676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83</v>
      </c>
      <c r="AT152" s="208" t="s">
        <v>73</v>
      </c>
      <c r="AU152" s="208" t="s">
        <v>81</v>
      </c>
      <c r="AY152" s="207" t="s">
        <v>119</v>
      </c>
      <c r="BK152" s="209">
        <f>SUM(BK153:BK159)</f>
        <v>0</v>
      </c>
    </row>
    <row r="153" s="2" customFormat="1" ht="21.75" customHeight="1">
      <c r="A153" s="36"/>
      <c r="B153" s="37"/>
      <c r="C153" s="212" t="s">
        <v>193</v>
      </c>
      <c r="D153" s="212" t="s">
        <v>122</v>
      </c>
      <c r="E153" s="213" t="s">
        <v>194</v>
      </c>
      <c r="F153" s="214" t="s">
        <v>195</v>
      </c>
      <c r="G153" s="215" t="s">
        <v>196</v>
      </c>
      <c r="H153" s="216">
        <v>886</v>
      </c>
      <c r="I153" s="217"/>
      <c r="J153" s="218">
        <f>ROUND(I153*H153,2)</f>
        <v>0</v>
      </c>
      <c r="K153" s="214" t="s">
        <v>126</v>
      </c>
      <c r="L153" s="42"/>
      <c r="M153" s="219" t="s">
        <v>1</v>
      </c>
      <c r="N153" s="220" t="s">
        <v>39</v>
      </c>
      <c r="O153" s="89"/>
      <c r="P153" s="221">
        <f>O153*H153</f>
        <v>0</v>
      </c>
      <c r="Q153" s="221">
        <v>0</v>
      </c>
      <c r="R153" s="221">
        <f>Q153*H153</f>
        <v>0</v>
      </c>
      <c r="S153" s="221">
        <v>0.00266</v>
      </c>
      <c r="T153" s="222">
        <f>S153*H153</f>
        <v>2.35676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3" t="s">
        <v>174</v>
      </c>
      <c r="AT153" s="223" t="s">
        <v>122</v>
      </c>
      <c r="AU153" s="223" t="s">
        <v>83</v>
      </c>
      <c r="AY153" s="15" t="s">
        <v>119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5" t="s">
        <v>81</v>
      </c>
      <c r="BK153" s="224">
        <f>ROUND(I153*H153,2)</f>
        <v>0</v>
      </c>
      <c r="BL153" s="15" t="s">
        <v>174</v>
      </c>
      <c r="BM153" s="223" t="s">
        <v>197</v>
      </c>
    </row>
    <row r="154" s="2" customFormat="1">
      <c r="A154" s="36"/>
      <c r="B154" s="37"/>
      <c r="C154" s="38"/>
      <c r="D154" s="227" t="s">
        <v>198</v>
      </c>
      <c r="E154" s="38"/>
      <c r="F154" s="238" t="s">
        <v>199</v>
      </c>
      <c r="G154" s="38"/>
      <c r="H154" s="38"/>
      <c r="I154" s="239"/>
      <c r="J154" s="38"/>
      <c r="K154" s="38"/>
      <c r="L154" s="42"/>
      <c r="M154" s="240"/>
      <c r="N154" s="241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198</v>
      </c>
      <c r="AU154" s="15" t="s">
        <v>83</v>
      </c>
    </row>
    <row r="155" s="13" customFormat="1">
      <c r="A155" s="13"/>
      <c r="B155" s="225"/>
      <c r="C155" s="226"/>
      <c r="D155" s="227" t="s">
        <v>157</v>
      </c>
      <c r="E155" s="237" t="s">
        <v>1</v>
      </c>
      <c r="F155" s="228" t="s">
        <v>200</v>
      </c>
      <c r="G155" s="226"/>
      <c r="H155" s="229">
        <v>886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157</v>
      </c>
      <c r="AU155" s="235" t="s">
        <v>83</v>
      </c>
      <c r="AV155" s="13" t="s">
        <v>83</v>
      </c>
      <c r="AW155" s="13" t="s">
        <v>31</v>
      </c>
      <c r="AX155" s="13" t="s">
        <v>81</v>
      </c>
      <c r="AY155" s="235" t="s">
        <v>119</v>
      </c>
    </row>
    <row r="156" s="2" customFormat="1" ht="24.15" customHeight="1">
      <c r="A156" s="36"/>
      <c r="B156" s="37"/>
      <c r="C156" s="212" t="s">
        <v>201</v>
      </c>
      <c r="D156" s="212" t="s">
        <v>122</v>
      </c>
      <c r="E156" s="213" t="s">
        <v>202</v>
      </c>
      <c r="F156" s="214" t="s">
        <v>203</v>
      </c>
      <c r="G156" s="215" t="s">
        <v>196</v>
      </c>
      <c r="H156" s="216">
        <v>886</v>
      </c>
      <c r="I156" s="217"/>
      <c r="J156" s="218">
        <f>ROUND(I156*H156,2)</f>
        <v>0</v>
      </c>
      <c r="K156" s="214" t="s">
        <v>126</v>
      </c>
      <c r="L156" s="42"/>
      <c r="M156" s="219" t="s">
        <v>1</v>
      </c>
      <c r="N156" s="220" t="s">
        <v>39</v>
      </c>
      <c r="O156" s="89"/>
      <c r="P156" s="221">
        <f>O156*H156</f>
        <v>0</v>
      </c>
      <c r="Q156" s="221">
        <v>0.0035500000000000004</v>
      </c>
      <c r="R156" s="221">
        <f>Q156*H156</f>
        <v>3.1453000000000004</v>
      </c>
      <c r="S156" s="221">
        <v>0</v>
      </c>
      <c r="T156" s="22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3" t="s">
        <v>174</v>
      </c>
      <c r="AT156" s="223" t="s">
        <v>122</v>
      </c>
      <c r="AU156" s="223" t="s">
        <v>83</v>
      </c>
      <c r="AY156" s="15" t="s">
        <v>119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5" t="s">
        <v>81</v>
      </c>
      <c r="BK156" s="224">
        <f>ROUND(I156*H156,2)</f>
        <v>0</v>
      </c>
      <c r="BL156" s="15" t="s">
        <v>174</v>
      </c>
      <c r="BM156" s="223" t="s">
        <v>204</v>
      </c>
    </row>
    <row r="157" s="2" customFormat="1">
      <c r="A157" s="36"/>
      <c r="B157" s="37"/>
      <c r="C157" s="38"/>
      <c r="D157" s="227" t="s">
        <v>198</v>
      </c>
      <c r="E157" s="38"/>
      <c r="F157" s="238" t="s">
        <v>205</v>
      </c>
      <c r="G157" s="38"/>
      <c r="H157" s="38"/>
      <c r="I157" s="239"/>
      <c r="J157" s="38"/>
      <c r="K157" s="38"/>
      <c r="L157" s="42"/>
      <c r="M157" s="240"/>
      <c r="N157" s="241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198</v>
      </c>
      <c r="AU157" s="15" t="s">
        <v>83</v>
      </c>
    </row>
    <row r="158" s="13" customFormat="1">
      <c r="A158" s="13"/>
      <c r="B158" s="225"/>
      <c r="C158" s="226"/>
      <c r="D158" s="227" t="s">
        <v>157</v>
      </c>
      <c r="E158" s="237" t="s">
        <v>1</v>
      </c>
      <c r="F158" s="228" t="s">
        <v>206</v>
      </c>
      <c r="G158" s="226"/>
      <c r="H158" s="229">
        <v>886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157</v>
      </c>
      <c r="AU158" s="235" t="s">
        <v>83</v>
      </c>
      <c r="AV158" s="13" t="s">
        <v>83</v>
      </c>
      <c r="AW158" s="13" t="s">
        <v>31</v>
      </c>
      <c r="AX158" s="13" t="s">
        <v>81</v>
      </c>
      <c r="AY158" s="235" t="s">
        <v>119</v>
      </c>
    </row>
    <row r="159" s="2" customFormat="1" ht="24.15" customHeight="1">
      <c r="A159" s="36"/>
      <c r="B159" s="37"/>
      <c r="C159" s="212" t="s">
        <v>174</v>
      </c>
      <c r="D159" s="212" t="s">
        <v>122</v>
      </c>
      <c r="E159" s="213" t="s">
        <v>207</v>
      </c>
      <c r="F159" s="214" t="s">
        <v>208</v>
      </c>
      <c r="G159" s="215" t="s">
        <v>173</v>
      </c>
      <c r="H159" s="236"/>
      <c r="I159" s="217"/>
      <c r="J159" s="218">
        <f>ROUND(I159*H159,2)</f>
        <v>0</v>
      </c>
      <c r="K159" s="214" t="s">
        <v>126</v>
      </c>
      <c r="L159" s="42"/>
      <c r="M159" s="219" t="s">
        <v>1</v>
      </c>
      <c r="N159" s="220" t="s">
        <v>39</v>
      </c>
      <c r="O159" s="89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3" t="s">
        <v>174</v>
      </c>
      <c r="AT159" s="223" t="s">
        <v>122</v>
      </c>
      <c r="AU159" s="223" t="s">
        <v>83</v>
      </c>
      <c r="AY159" s="15" t="s">
        <v>119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5" t="s">
        <v>81</v>
      </c>
      <c r="BK159" s="224">
        <f>ROUND(I159*H159,2)</f>
        <v>0</v>
      </c>
      <c r="BL159" s="15" t="s">
        <v>174</v>
      </c>
      <c r="BM159" s="223" t="s">
        <v>209</v>
      </c>
    </row>
    <row r="160" s="12" customFormat="1" ht="22.8" customHeight="1">
      <c r="A160" s="12"/>
      <c r="B160" s="196"/>
      <c r="C160" s="197"/>
      <c r="D160" s="198" t="s">
        <v>73</v>
      </c>
      <c r="E160" s="210" t="s">
        <v>210</v>
      </c>
      <c r="F160" s="210" t="s">
        <v>211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SUM(P161:P179)</f>
        <v>0</v>
      </c>
      <c r="Q160" s="204"/>
      <c r="R160" s="205">
        <f>SUM(R161:R179)</f>
        <v>0</v>
      </c>
      <c r="S160" s="204"/>
      <c r="T160" s="206">
        <f>SUM(T161:T179)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83</v>
      </c>
      <c r="AT160" s="208" t="s">
        <v>73</v>
      </c>
      <c r="AU160" s="208" t="s">
        <v>81</v>
      </c>
      <c r="AY160" s="207" t="s">
        <v>119</v>
      </c>
      <c r="BK160" s="209">
        <f>SUM(BK161:BK179)</f>
        <v>0</v>
      </c>
    </row>
    <row r="161" s="2" customFormat="1" ht="24.15" customHeight="1">
      <c r="A161" s="36"/>
      <c r="B161" s="37"/>
      <c r="C161" s="212" t="s">
        <v>212</v>
      </c>
      <c r="D161" s="212" t="s">
        <v>122</v>
      </c>
      <c r="E161" s="213" t="s">
        <v>213</v>
      </c>
      <c r="F161" s="214" t="s">
        <v>214</v>
      </c>
      <c r="G161" s="215" t="s">
        <v>173</v>
      </c>
      <c r="H161" s="236"/>
      <c r="I161" s="217"/>
      <c r="J161" s="218">
        <f>ROUND(I161*H161,2)</f>
        <v>0</v>
      </c>
      <c r="K161" s="214" t="s">
        <v>126</v>
      </c>
      <c r="L161" s="42"/>
      <c r="M161" s="219" t="s">
        <v>1</v>
      </c>
      <c r="N161" s="220" t="s">
        <v>39</v>
      </c>
      <c r="O161" s="89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3" t="s">
        <v>174</v>
      </c>
      <c r="AT161" s="223" t="s">
        <v>122</v>
      </c>
      <c r="AU161" s="223" t="s">
        <v>83</v>
      </c>
      <c r="AY161" s="15" t="s">
        <v>119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5" t="s">
        <v>81</v>
      </c>
      <c r="BK161" s="224">
        <f>ROUND(I161*H161,2)</f>
        <v>0</v>
      </c>
      <c r="BL161" s="15" t="s">
        <v>174</v>
      </c>
      <c r="BM161" s="223" t="s">
        <v>215</v>
      </c>
    </row>
    <row r="162" s="2" customFormat="1" ht="24.15" customHeight="1">
      <c r="A162" s="36"/>
      <c r="B162" s="37"/>
      <c r="C162" s="212" t="s">
        <v>216</v>
      </c>
      <c r="D162" s="212" t="s">
        <v>122</v>
      </c>
      <c r="E162" s="213" t="s">
        <v>217</v>
      </c>
      <c r="F162" s="214" t="s">
        <v>218</v>
      </c>
      <c r="G162" s="215" t="s">
        <v>179</v>
      </c>
      <c r="H162" s="216">
        <v>354.39999999999996</v>
      </c>
      <c r="I162" s="217"/>
      <c r="J162" s="218">
        <f>ROUND(I162*H162,2)</f>
        <v>0</v>
      </c>
      <c r="K162" s="214" t="s">
        <v>1</v>
      </c>
      <c r="L162" s="42"/>
      <c r="M162" s="219" t="s">
        <v>1</v>
      </c>
      <c r="N162" s="220" t="s">
        <v>39</v>
      </c>
      <c r="O162" s="89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3" t="s">
        <v>174</v>
      </c>
      <c r="AT162" s="223" t="s">
        <v>122</v>
      </c>
      <c r="AU162" s="223" t="s">
        <v>83</v>
      </c>
      <c r="AY162" s="15" t="s">
        <v>119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5" t="s">
        <v>81</v>
      </c>
      <c r="BK162" s="224">
        <f>ROUND(I162*H162,2)</f>
        <v>0</v>
      </c>
      <c r="BL162" s="15" t="s">
        <v>174</v>
      </c>
      <c r="BM162" s="223" t="s">
        <v>219</v>
      </c>
    </row>
    <row r="163" s="13" customFormat="1">
      <c r="A163" s="13"/>
      <c r="B163" s="225"/>
      <c r="C163" s="226"/>
      <c r="D163" s="227" t="s">
        <v>157</v>
      </c>
      <c r="E163" s="237" t="s">
        <v>1</v>
      </c>
      <c r="F163" s="228" t="s">
        <v>220</v>
      </c>
      <c r="G163" s="226"/>
      <c r="H163" s="229">
        <v>354.39999999999996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157</v>
      </c>
      <c r="AU163" s="235" t="s">
        <v>83</v>
      </c>
      <c r="AV163" s="13" t="s">
        <v>83</v>
      </c>
      <c r="AW163" s="13" t="s">
        <v>31</v>
      </c>
      <c r="AX163" s="13" t="s">
        <v>81</v>
      </c>
      <c r="AY163" s="235" t="s">
        <v>119</v>
      </c>
    </row>
    <row r="164" s="2" customFormat="1" ht="37.8" customHeight="1">
      <c r="A164" s="36"/>
      <c r="B164" s="37"/>
      <c r="C164" s="212" t="s">
        <v>221</v>
      </c>
      <c r="D164" s="212" t="s">
        <v>122</v>
      </c>
      <c r="E164" s="213" t="s">
        <v>222</v>
      </c>
      <c r="F164" s="214" t="s">
        <v>223</v>
      </c>
      <c r="G164" s="215" t="s">
        <v>179</v>
      </c>
      <c r="H164" s="216">
        <v>692</v>
      </c>
      <c r="I164" s="217"/>
      <c r="J164" s="218">
        <f>ROUND(I164*H164,2)</f>
        <v>0</v>
      </c>
      <c r="K164" s="214" t="s">
        <v>1</v>
      </c>
      <c r="L164" s="42"/>
      <c r="M164" s="219" t="s">
        <v>1</v>
      </c>
      <c r="N164" s="220" t="s">
        <v>39</v>
      </c>
      <c r="O164" s="89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3" t="s">
        <v>174</v>
      </c>
      <c r="AT164" s="223" t="s">
        <v>122</v>
      </c>
      <c r="AU164" s="223" t="s">
        <v>83</v>
      </c>
      <c r="AY164" s="15" t="s">
        <v>119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5" t="s">
        <v>81</v>
      </c>
      <c r="BK164" s="224">
        <f>ROUND(I164*H164,2)</f>
        <v>0</v>
      </c>
      <c r="BL164" s="15" t="s">
        <v>174</v>
      </c>
      <c r="BM164" s="223" t="s">
        <v>224</v>
      </c>
    </row>
    <row r="165" s="13" customFormat="1">
      <c r="A165" s="13"/>
      <c r="B165" s="225"/>
      <c r="C165" s="226"/>
      <c r="D165" s="227" t="s">
        <v>157</v>
      </c>
      <c r="E165" s="237" t="s">
        <v>1</v>
      </c>
      <c r="F165" s="228" t="s">
        <v>225</v>
      </c>
      <c r="G165" s="226"/>
      <c r="H165" s="229">
        <v>692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157</v>
      </c>
      <c r="AU165" s="235" t="s">
        <v>83</v>
      </c>
      <c r="AV165" s="13" t="s">
        <v>83</v>
      </c>
      <c r="AW165" s="13" t="s">
        <v>31</v>
      </c>
      <c r="AX165" s="13" t="s">
        <v>81</v>
      </c>
      <c r="AY165" s="235" t="s">
        <v>119</v>
      </c>
    </row>
    <row r="166" s="2" customFormat="1" ht="37.8" customHeight="1">
      <c r="A166" s="36"/>
      <c r="B166" s="37"/>
      <c r="C166" s="212" t="s">
        <v>226</v>
      </c>
      <c r="D166" s="212" t="s">
        <v>122</v>
      </c>
      <c r="E166" s="213" t="s">
        <v>227</v>
      </c>
      <c r="F166" s="214" t="s">
        <v>228</v>
      </c>
      <c r="G166" s="215" t="s">
        <v>179</v>
      </c>
      <c r="H166" s="216">
        <v>80</v>
      </c>
      <c r="I166" s="217"/>
      <c r="J166" s="218">
        <f>ROUND(I166*H166,2)</f>
        <v>0</v>
      </c>
      <c r="K166" s="214" t="s">
        <v>1</v>
      </c>
      <c r="L166" s="42"/>
      <c r="M166" s="219" t="s">
        <v>1</v>
      </c>
      <c r="N166" s="220" t="s">
        <v>39</v>
      </c>
      <c r="O166" s="89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3" t="s">
        <v>174</v>
      </c>
      <c r="AT166" s="223" t="s">
        <v>122</v>
      </c>
      <c r="AU166" s="223" t="s">
        <v>83</v>
      </c>
      <c r="AY166" s="15" t="s">
        <v>119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5" t="s">
        <v>81</v>
      </c>
      <c r="BK166" s="224">
        <f>ROUND(I166*H166,2)</f>
        <v>0</v>
      </c>
      <c r="BL166" s="15" t="s">
        <v>174</v>
      </c>
      <c r="BM166" s="223" t="s">
        <v>229</v>
      </c>
    </row>
    <row r="167" s="13" customFormat="1">
      <c r="A167" s="13"/>
      <c r="B167" s="225"/>
      <c r="C167" s="226"/>
      <c r="D167" s="227" t="s">
        <v>157</v>
      </c>
      <c r="E167" s="237" t="s">
        <v>1</v>
      </c>
      <c r="F167" s="228" t="s">
        <v>230</v>
      </c>
      <c r="G167" s="226"/>
      <c r="H167" s="229">
        <v>80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157</v>
      </c>
      <c r="AU167" s="235" t="s">
        <v>83</v>
      </c>
      <c r="AV167" s="13" t="s">
        <v>83</v>
      </c>
      <c r="AW167" s="13" t="s">
        <v>31</v>
      </c>
      <c r="AX167" s="13" t="s">
        <v>81</v>
      </c>
      <c r="AY167" s="235" t="s">
        <v>119</v>
      </c>
    </row>
    <row r="168" s="2" customFormat="1" ht="37.8" customHeight="1">
      <c r="A168" s="36"/>
      <c r="B168" s="37"/>
      <c r="C168" s="212" t="s">
        <v>7</v>
      </c>
      <c r="D168" s="212" t="s">
        <v>122</v>
      </c>
      <c r="E168" s="213" t="s">
        <v>231</v>
      </c>
      <c r="F168" s="214" t="s">
        <v>232</v>
      </c>
      <c r="G168" s="215" t="s">
        <v>179</v>
      </c>
      <c r="H168" s="216">
        <v>160</v>
      </c>
      <c r="I168" s="217"/>
      <c r="J168" s="218">
        <f>ROUND(I168*H168,2)</f>
        <v>0</v>
      </c>
      <c r="K168" s="214" t="s">
        <v>1</v>
      </c>
      <c r="L168" s="42"/>
      <c r="M168" s="219" t="s">
        <v>1</v>
      </c>
      <c r="N168" s="220" t="s">
        <v>39</v>
      </c>
      <c r="O168" s="89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3" t="s">
        <v>174</v>
      </c>
      <c r="AT168" s="223" t="s">
        <v>122</v>
      </c>
      <c r="AU168" s="223" t="s">
        <v>83</v>
      </c>
      <c r="AY168" s="15" t="s">
        <v>119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5" t="s">
        <v>81</v>
      </c>
      <c r="BK168" s="224">
        <f>ROUND(I168*H168,2)</f>
        <v>0</v>
      </c>
      <c r="BL168" s="15" t="s">
        <v>174</v>
      </c>
      <c r="BM168" s="223" t="s">
        <v>233</v>
      </c>
    </row>
    <row r="169" s="13" customFormat="1">
      <c r="A169" s="13"/>
      <c r="B169" s="225"/>
      <c r="C169" s="226"/>
      <c r="D169" s="227" t="s">
        <v>157</v>
      </c>
      <c r="E169" s="237" t="s">
        <v>1</v>
      </c>
      <c r="F169" s="228" t="s">
        <v>234</v>
      </c>
      <c r="G169" s="226"/>
      <c r="H169" s="229">
        <v>160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157</v>
      </c>
      <c r="AU169" s="235" t="s">
        <v>83</v>
      </c>
      <c r="AV169" s="13" t="s">
        <v>83</v>
      </c>
      <c r="AW169" s="13" t="s">
        <v>31</v>
      </c>
      <c r="AX169" s="13" t="s">
        <v>81</v>
      </c>
      <c r="AY169" s="235" t="s">
        <v>119</v>
      </c>
    </row>
    <row r="170" s="2" customFormat="1" ht="24.15" customHeight="1">
      <c r="A170" s="36"/>
      <c r="B170" s="37"/>
      <c r="C170" s="212" t="s">
        <v>235</v>
      </c>
      <c r="D170" s="212" t="s">
        <v>122</v>
      </c>
      <c r="E170" s="213" t="s">
        <v>236</v>
      </c>
      <c r="F170" s="214" t="s">
        <v>237</v>
      </c>
      <c r="G170" s="215" t="s">
        <v>179</v>
      </c>
      <c r="H170" s="216">
        <v>346</v>
      </c>
      <c r="I170" s="217"/>
      <c r="J170" s="218">
        <f>ROUND(I170*H170,2)</f>
        <v>0</v>
      </c>
      <c r="K170" s="214" t="s">
        <v>1</v>
      </c>
      <c r="L170" s="42"/>
      <c r="M170" s="219" t="s">
        <v>1</v>
      </c>
      <c r="N170" s="220" t="s">
        <v>39</v>
      </c>
      <c r="O170" s="89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3" t="s">
        <v>174</v>
      </c>
      <c r="AT170" s="223" t="s">
        <v>122</v>
      </c>
      <c r="AU170" s="223" t="s">
        <v>83</v>
      </c>
      <c r="AY170" s="15" t="s">
        <v>119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5" t="s">
        <v>81</v>
      </c>
      <c r="BK170" s="224">
        <f>ROUND(I170*H170,2)</f>
        <v>0</v>
      </c>
      <c r="BL170" s="15" t="s">
        <v>174</v>
      </c>
      <c r="BM170" s="223" t="s">
        <v>238</v>
      </c>
    </row>
    <row r="171" s="13" customFormat="1">
      <c r="A171" s="13"/>
      <c r="B171" s="225"/>
      <c r="C171" s="226"/>
      <c r="D171" s="227" t="s">
        <v>157</v>
      </c>
      <c r="E171" s="237" t="s">
        <v>1</v>
      </c>
      <c r="F171" s="228" t="s">
        <v>239</v>
      </c>
      <c r="G171" s="226"/>
      <c r="H171" s="229">
        <v>346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157</v>
      </c>
      <c r="AU171" s="235" t="s">
        <v>83</v>
      </c>
      <c r="AV171" s="13" t="s">
        <v>83</v>
      </c>
      <c r="AW171" s="13" t="s">
        <v>31</v>
      </c>
      <c r="AX171" s="13" t="s">
        <v>81</v>
      </c>
      <c r="AY171" s="235" t="s">
        <v>119</v>
      </c>
    </row>
    <row r="172" s="2" customFormat="1" ht="24.15" customHeight="1">
      <c r="A172" s="36"/>
      <c r="B172" s="37"/>
      <c r="C172" s="212" t="s">
        <v>240</v>
      </c>
      <c r="D172" s="212" t="s">
        <v>122</v>
      </c>
      <c r="E172" s="213" t="s">
        <v>241</v>
      </c>
      <c r="F172" s="214" t="s">
        <v>242</v>
      </c>
      <c r="G172" s="215" t="s">
        <v>131</v>
      </c>
      <c r="H172" s="216">
        <v>660</v>
      </c>
      <c r="I172" s="217"/>
      <c r="J172" s="218">
        <f>ROUND(I172*H172,2)</f>
        <v>0</v>
      </c>
      <c r="K172" s="214" t="s">
        <v>1</v>
      </c>
      <c r="L172" s="42"/>
      <c r="M172" s="219" t="s">
        <v>1</v>
      </c>
      <c r="N172" s="220" t="s">
        <v>39</v>
      </c>
      <c r="O172" s="89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3" t="s">
        <v>174</v>
      </c>
      <c r="AT172" s="223" t="s">
        <v>122</v>
      </c>
      <c r="AU172" s="223" t="s">
        <v>83</v>
      </c>
      <c r="AY172" s="15" t="s">
        <v>119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5" t="s">
        <v>81</v>
      </c>
      <c r="BK172" s="224">
        <f>ROUND(I172*H172,2)</f>
        <v>0</v>
      </c>
      <c r="BL172" s="15" t="s">
        <v>174</v>
      </c>
      <c r="BM172" s="223" t="s">
        <v>243</v>
      </c>
    </row>
    <row r="173" s="13" customFormat="1">
      <c r="A173" s="13"/>
      <c r="B173" s="225"/>
      <c r="C173" s="226"/>
      <c r="D173" s="227" t="s">
        <v>157</v>
      </c>
      <c r="E173" s="237" t="s">
        <v>1</v>
      </c>
      <c r="F173" s="228" t="s">
        <v>244</v>
      </c>
      <c r="G173" s="226"/>
      <c r="H173" s="229">
        <v>660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157</v>
      </c>
      <c r="AU173" s="235" t="s">
        <v>83</v>
      </c>
      <c r="AV173" s="13" t="s">
        <v>83</v>
      </c>
      <c r="AW173" s="13" t="s">
        <v>31</v>
      </c>
      <c r="AX173" s="13" t="s">
        <v>81</v>
      </c>
      <c r="AY173" s="235" t="s">
        <v>119</v>
      </c>
    </row>
    <row r="174" s="2" customFormat="1" ht="24.15" customHeight="1">
      <c r="A174" s="36"/>
      <c r="B174" s="37"/>
      <c r="C174" s="212" t="s">
        <v>245</v>
      </c>
      <c r="D174" s="212" t="s">
        <v>122</v>
      </c>
      <c r="E174" s="213" t="s">
        <v>246</v>
      </c>
      <c r="F174" s="214" t="s">
        <v>247</v>
      </c>
      <c r="G174" s="215" t="s">
        <v>179</v>
      </c>
      <c r="H174" s="216">
        <v>80</v>
      </c>
      <c r="I174" s="217"/>
      <c r="J174" s="218">
        <f>ROUND(I174*H174,2)</f>
        <v>0</v>
      </c>
      <c r="K174" s="214" t="s">
        <v>1</v>
      </c>
      <c r="L174" s="42"/>
      <c r="M174" s="219" t="s">
        <v>1</v>
      </c>
      <c r="N174" s="220" t="s">
        <v>39</v>
      </c>
      <c r="O174" s="89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3" t="s">
        <v>174</v>
      </c>
      <c r="AT174" s="223" t="s">
        <v>122</v>
      </c>
      <c r="AU174" s="223" t="s">
        <v>83</v>
      </c>
      <c r="AY174" s="15" t="s">
        <v>119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5" t="s">
        <v>81</v>
      </c>
      <c r="BK174" s="224">
        <f>ROUND(I174*H174,2)</f>
        <v>0</v>
      </c>
      <c r="BL174" s="15" t="s">
        <v>174</v>
      </c>
      <c r="BM174" s="223" t="s">
        <v>248</v>
      </c>
    </row>
    <row r="175" s="13" customFormat="1">
      <c r="A175" s="13"/>
      <c r="B175" s="225"/>
      <c r="C175" s="226"/>
      <c r="D175" s="227" t="s">
        <v>157</v>
      </c>
      <c r="E175" s="237" t="s">
        <v>1</v>
      </c>
      <c r="F175" s="228" t="s">
        <v>249</v>
      </c>
      <c r="G175" s="226"/>
      <c r="H175" s="229">
        <v>80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157</v>
      </c>
      <c r="AU175" s="235" t="s">
        <v>83</v>
      </c>
      <c r="AV175" s="13" t="s">
        <v>83</v>
      </c>
      <c r="AW175" s="13" t="s">
        <v>31</v>
      </c>
      <c r="AX175" s="13" t="s">
        <v>81</v>
      </c>
      <c r="AY175" s="235" t="s">
        <v>119</v>
      </c>
    </row>
    <row r="176" s="2" customFormat="1" ht="37.8" customHeight="1">
      <c r="A176" s="36"/>
      <c r="B176" s="37"/>
      <c r="C176" s="212" t="s">
        <v>250</v>
      </c>
      <c r="D176" s="212" t="s">
        <v>122</v>
      </c>
      <c r="E176" s="213" t="s">
        <v>251</v>
      </c>
      <c r="F176" s="214" t="s">
        <v>252</v>
      </c>
      <c r="G176" s="215" t="s">
        <v>179</v>
      </c>
      <c r="H176" s="216">
        <v>138.6</v>
      </c>
      <c r="I176" s="217"/>
      <c r="J176" s="218">
        <f>ROUND(I176*H176,2)</f>
        <v>0</v>
      </c>
      <c r="K176" s="214" t="s">
        <v>1</v>
      </c>
      <c r="L176" s="42"/>
      <c r="M176" s="219" t="s">
        <v>1</v>
      </c>
      <c r="N176" s="220" t="s">
        <v>39</v>
      </c>
      <c r="O176" s="89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3" t="s">
        <v>174</v>
      </c>
      <c r="AT176" s="223" t="s">
        <v>122</v>
      </c>
      <c r="AU176" s="223" t="s">
        <v>83</v>
      </c>
      <c r="AY176" s="15" t="s">
        <v>119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5" t="s">
        <v>81</v>
      </c>
      <c r="BK176" s="224">
        <f>ROUND(I176*H176,2)</f>
        <v>0</v>
      </c>
      <c r="BL176" s="15" t="s">
        <v>174</v>
      </c>
      <c r="BM176" s="223" t="s">
        <v>253</v>
      </c>
    </row>
    <row r="177" s="13" customFormat="1">
      <c r="A177" s="13"/>
      <c r="B177" s="225"/>
      <c r="C177" s="226"/>
      <c r="D177" s="227" t="s">
        <v>157</v>
      </c>
      <c r="E177" s="237" t="s">
        <v>1</v>
      </c>
      <c r="F177" s="228" t="s">
        <v>254</v>
      </c>
      <c r="G177" s="226"/>
      <c r="H177" s="229">
        <v>138.6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157</v>
      </c>
      <c r="AU177" s="235" t="s">
        <v>83</v>
      </c>
      <c r="AV177" s="13" t="s">
        <v>83</v>
      </c>
      <c r="AW177" s="13" t="s">
        <v>31</v>
      </c>
      <c r="AX177" s="13" t="s">
        <v>81</v>
      </c>
      <c r="AY177" s="235" t="s">
        <v>119</v>
      </c>
    </row>
    <row r="178" s="2" customFormat="1" ht="37.8" customHeight="1">
      <c r="A178" s="36"/>
      <c r="B178" s="37"/>
      <c r="C178" s="212" t="s">
        <v>255</v>
      </c>
      <c r="D178" s="212" t="s">
        <v>122</v>
      </c>
      <c r="E178" s="213" t="s">
        <v>256</v>
      </c>
      <c r="F178" s="214" t="s">
        <v>257</v>
      </c>
      <c r="G178" s="215" t="s">
        <v>179</v>
      </c>
      <c r="H178" s="216">
        <v>23.1</v>
      </c>
      <c r="I178" s="217"/>
      <c r="J178" s="218">
        <f>ROUND(I178*H178,2)</f>
        <v>0</v>
      </c>
      <c r="K178" s="214" t="s">
        <v>1</v>
      </c>
      <c r="L178" s="42"/>
      <c r="M178" s="219" t="s">
        <v>1</v>
      </c>
      <c r="N178" s="220" t="s">
        <v>39</v>
      </c>
      <c r="O178" s="89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3" t="s">
        <v>174</v>
      </c>
      <c r="AT178" s="223" t="s">
        <v>122</v>
      </c>
      <c r="AU178" s="223" t="s">
        <v>83</v>
      </c>
      <c r="AY178" s="15" t="s">
        <v>119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5" t="s">
        <v>81</v>
      </c>
      <c r="BK178" s="224">
        <f>ROUND(I178*H178,2)</f>
        <v>0</v>
      </c>
      <c r="BL178" s="15" t="s">
        <v>174</v>
      </c>
      <c r="BM178" s="223" t="s">
        <v>258</v>
      </c>
    </row>
    <row r="179" s="13" customFormat="1">
      <c r="A179" s="13"/>
      <c r="B179" s="225"/>
      <c r="C179" s="226"/>
      <c r="D179" s="227" t="s">
        <v>157</v>
      </c>
      <c r="E179" s="237" t="s">
        <v>1</v>
      </c>
      <c r="F179" s="228" t="s">
        <v>259</v>
      </c>
      <c r="G179" s="226"/>
      <c r="H179" s="229">
        <v>23.1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157</v>
      </c>
      <c r="AU179" s="235" t="s">
        <v>83</v>
      </c>
      <c r="AV179" s="13" t="s">
        <v>83</v>
      </c>
      <c r="AW179" s="13" t="s">
        <v>31</v>
      </c>
      <c r="AX179" s="13" t="s">
        <v>81</v>
      </c>
      <c r="AY179" s="235" t="s">
        <v>119</v>
      </c>
    </row>
    <row r="180" s="12" customFormat="1" ht="25.92" customHeight="1">
      <c r="A180" s="12"/>
      <c r="B180" s="196"/>
      <c r="C180" s="197"/>
      <c r="D180" s="198" t="s">
        <v>73</v>
      </c>
      <c r="E180" s="199" t="s">
        <v>260</v>
      </c>
      <c r="F180" s="199" t="s">
        <v>260</v>
      </c>
      <c r="G180" s="197"/>
      <c r="H180" s="197"/>
      <c r="I180" s="200"/>
      <c r="J180" s="201">
        <f>BK180</f>
        <v>0</v>
      </c>
      <c r="K180" s="197"/>
      <c r="L180" s="202"/>
      <c r="M180" s="203"/>
      <c r="N180" s="204"/>
      <c r="O180" s="204"/>
      <c r="P180" s="205">
        <f>P181</f>
        <v>0</v>
      </c>
      <c r="Q180" s="204"/>
      <c r="R180" s="205">
        <f>R181</f>
        <v>0</v>
      </c>
      <c r="S180" s="204"/>
      <c r="T180" s="206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144</v>
      </c>
      <c r="AT180" s="208" t="s">
        <v>73</v>
      </c>
      <c r="AU180" s="208" t="s">
        <v>74</v>
      </c>
      <c r="AY180" s="207" t="s">
        <v>119</v>
      </c>
      <c r="BK180" s="209">
        <f>BK181</f>
        <v>0</v>
      </c>
    </row>
    <row r="181" s="12" customFormat="1" ht="22.8" customHeight="1">
      <c r="A181" s="12"/>
      <c r="B181" s="196"/>
      <c r="C181" s="197"/>
      <c r="D181" s="198" t="s">
        <v>73</v>
      </c>
      <c r="E181" s="210" t="s">
        <v>261</v>
      </c>
      <c r="F181" s="210" t="s">
        <v>262</v>
      </c>
      <c r="G181" s="197"/>
      <c r="H181" s="197"/>
      <c r="I181" s="200"/>
      <c r="J181" s="211">
        <f>BK181</f>
        <v>0</v>
      </c>
      <c r="K181" s="197"/>
      <c r="L181" s="202"/>
      <c r="M181" s="203"/>
      <c r="N181" s="204"/>
      <c r="O181" s="204"/>
      <c r="P181" s="205">
        <v>0</v>
      </c>
      <c r="Q181" s="204"/>
      <c r="R181" s="205">
        <v>0</v>
      </c>
      <c r="S181" s="204"/>
      <c r="T181" s="206"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7" t="s">
        <v>144</v>
      </c>
      <c r="AT181" s="208" t="s">
        <v>73</v>
      </c>
      <c r="AU181" s="208" t="s">
        <v>81</v>
      </c>
      <c r="AY181" s="207" t="s">
        <v>119</v>
      </c>
      <c r="BK181" s="209">
        <v>0</v>
      </c>
    </row>
    <row r="182" s="12" customFormat="1" ht="25.92" customHeight="1">
      <c r="A182" s="12"/>
      <c r="B182" s="196"/>
      <c r="C182" s="197"/>
      <c r="D182" s="198" t="s">
        <v>73</v>
      </c>
      <c r="E182" s="199" t="s">
        <v>263</v>
      </c>
      <c r="F182" s="199" t="s">
        <v>264</v>
      </c>
      <c r="G182" s="197"/>
      <c r="H182" s="197"/>
      <c r="I182" s="200"/>
      <c r="J182" s="201">
        <f>BK182</f>
        <v>0</v>
      </c>
      <c r="K182" s="197"/>
      <c r="L182" s="202"/>
      <c r="M182" s="203"/>
      <c r="N182" s="204"/>
      <c r="O182" s="204"/>
      <c r="P182" s="205">
        <f>SUM(P183:P186)</f>
        <v>0</v>
      </c>
      <c r="Q182" s="204"/>
      <c r="R182" s="205">
        <f>SUM(R183:R186)</f>
        <v>0</v>
      </c>
      <c r="S182" s="204"/>
      <c r="T182" s="206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144</v>
      </c>
      <c r="AT182" s="208" t="s">
        <v>73</v>
      </c>
      <c r="AU182" s="208" t="s">
        <v>74</v>
      </c>
      <c r="AY182" s="207" t="s">
        <v>119</v>
      </c>
      <c r="BK182" s="209">
        <f>SUM(BK183:BK186)</f>
        <v>0</v>
      </c>
    </row>
    <row r="183" s="2" customFormat="1" ht="16.5" customHeight="1">
      <c r="A183" s="36"/>
      <c r="B183" s="37"/>
      <c r="C183" s="212" t="s">
        <v>265</v>
      </c>
      <c r="D183" s="212" t="s">
        <v>122</v>
      </c>
      <c r="E183" s="213" t="s">
        <v>266</v>
      </c>
      <c r="F183" s="214" t="s">
        <v>267</v>
      </c>
      <c r="G183" s="215" t="s">
        <v>268</v>
      </c>
      <c r="H183" s="216">
        <v>1</v>
      </c>
      <c r="I183" s="217"/>
      <c r="J183" s="218">
        <f>ROUND(I183*H183,2)</f>
        <v>0</v>
      </c>
      <c r="K183" s="214" t="s">
        <v>1</v>
      </c>
      <c r="L183" s="42"/>
      <c r="M183" s="219" t="s">
        <v>1</v>
      </c>
      <c r="N183" s="220" t="s">
        <v>39</v>
      </c>
      <c r="O183" s="89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3" t="s">
        <v>269</v>
      </c>
      <c r="AT183" s="223" t="s">
        <v>122</v>
      </c>
      <c r="AU183" s="223" t="s">
        <v>81</v>
      </c>
      <c r="AY183" s="15" t="s">
        <v>119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5" t="s">
        <v>81</v>
      </c>
      <c r="BK183" s="224">
        <f>ROUND(I183*H183,2)</f>
        <v>0</v>
      </c>
      <c r="BL183" s="15" t="s">
        <v>269</v>
      </c>
      <c r="BM183" s="223" t="s">
        <v>270</v>
      </c>
    </row>
    <row r="184" s="2" customFormat="1">
      <c r="A184" s="36"/>
      <c r="B184" s="37"/>
      <c r="C184" s="38"/>
      <c r="D184" s="227" t="s">
        <v>198</v>
      </c>
      <c r="E184" s="38"/>
      <c r="F184" s="238" t="s">
        <v>271</v>
      </c>
      <c r="G184" s="38"/>
      <c r="H184" s="38"/>
      <c r="I184" s="239"/>
      <c r="J184" s="38"/>
      <c r="K184" s="38"/>
      <c r="L184" s="42"/>
      <c r="M184" s="240"/>
      <c r="N184" s="241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198</v>
      </c>
      <c r="AU184" s="15" t="s">
        <v>81</v>
      </c>
    </row>
    <row r="185" s="2" customFormat="1" ht="16.5" customHeight="1">
      <c r="A185" s="36"/>
      <c r="B185" s="37"/>
      <c r="C185" s="212" t="s">
        <v>272</v>
      </c>
      <c r="D185" s="212" t="s">
        <v>122</v>
      </c>
      <c r="E185" s="213" t="s">
        <v>273</v>
      </c>
      <c r="F185" s="214" t="s">
        <v>274</v>
      </c>
      <c r="G185" s="215" t="s">
        <v>268</v>
      </c>
      <c r="H185" s="216">
        <v>1</v>
      </c>
      <c r="I185" s="217"/>
      <c r="J185" s="218">
        <f>ROUND(I185*H185,2)</f>
        <v>0</v>
      </c>
      <c r="K185" s="214" t="s">
        <v>1</v>
      </c>
      <c r="L185" s="42"/>
      <c r="M185" s="219" t="s">
        <v>1</v>
      </c>
      <c r="N185" s="220" t="s">
        <v>39</v>
      </c>
      <c r="O185" s="89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3" t="s">
        <v>127</v>
      </c>
      <c r="AT185" s="223" t="s">
        <v>122</v>
      </c>
      <c r="AU185" s="223" t="s">
        <v>81</v>
      </c>
      <c r="AY185" s="15" t="s">
        <v>119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5" t="s">
        <v>81</v>
      </c>
      <c r="BK185" s="224">
        <f>ROUND(I185*H185,2)</f>
        <v>0</v>
      </c>
      <c r="BL185" s="15" t="s">
        <v>127</v>
      </c>
      <c r="BM185" s="223" t="s">
        <v>275</v>
      </c>
    </row>
    <row r="186" s="2" customFormat="1">
      <c r="A186" s="36"/>
      <c r="B186" s="37"/>
      <c r="C186" s="38"/>
      <c r="D186" s="227" t="s">
        <v>198</v>
      </c>
      <c r="E186" s="38"/>
      <c r="F186" s="238" t="s">
        <v>276</v>
      </c>
      <c r="G186" s="38"/>
      <c r="H186" s="38"/>
      <c r="I186" s="239"/>
      <c r="J186" s="38"/>
      <c r="K186" s="38"/>
      <c r="L186" s="42"/>
      <c r="M186" s="240"/>
      <c r="N186" s="241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198</v>
      </c>
      <c r="AU186" s="15" t="s">
        <v>81</v>
      </c>
    </row>
    <row r="187" s="12" customFormat="1" ht="25.92" customHeight="1">
      <c r="A187" s="12"/>
      <c r="B187" s="196"/>
      <c r="C187" s="197"/>
      <c r="D187" s="198" t="s">
        <v>73</v>
      </c>
      <c r="E187" s="199" t="s">
        <v>277</v>
      </c>
      <c r="F187" s="199" t="s">
        <v>278</v>
      </c>
      <c r="G187" s="197"/>
      <c r="H187" s="197"/>
      <c r="I187" s="200"/>
      <c r="J187" s="201">
        <f>BK187</f>
        <v>0</v>
      </c>
      <c r="K187" s="197"/>
      <c r="L187" s="202"/>
      <c r="M187" s="203"/>
      <c r="N187" s="204"/>
      <c r="O187" s="204"/>
      <c r="P187" s="205">
        <f>SUM(P188:P190)</f>
        <v>0</v>
      </c>
      <c r="Q187" s="204"/>
      <c r="R187" s="205">
        <f>SUM(R188:R190)</f>
        <v>0</v>
      </c>
      <c r="S187" s="204"/>
      <c r="T187" s="206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144</v>
      </c>
      <c r="AT187" s="208" t="s">
        <v>73</v>
      </c>
      <c r="AU187" s="208" t="s">
        <v>74</v>
      </c>
      <c r="AY187" s="207" t="s">
        <v>119</v>
      </c>
      <c r="BK187" s="209">
        <f>SUM(BK188:BK190)</f>
        <v>0</v>
      </c>
    </row>
    <row r="188" s="2" customFormat="1" ht="16.5" customHeight="1">
      <c r="A188" s="36"/>
      <c r="B188" s="37"/>
      <c r="C188" s="212" t="s">
        <v>279</v>
      </c>
      <c r="D188" s="212" t="s">
        <v>122</v>
      </c>
      <c r="E188" s="213" t="s">
        <v>280</v>
      </c>
      <c r="F188" s="214" t="s">
        <v>281</v>
      </c>
      <c r="G188" s="215" t="s">
        <v>268</v>
      </c>
      <c r="H188" s="216">
        <v>1</v>
      </c>
      <c r="I188" s="217"/>
      <c r="J188" s="218">
        <f>ROUND(I188*H188,2)</f>
        <v>0</v>
      </c>
      <c r="K188" s="214" t="s">
        <v>282</v>
      </c>
      <c r="L188" s="42"/>
      <c r="M188" s="219" t="s">
        <v>1</v>
      </c>
      <c r="N188" s="220" t="s">
        <v>39</v>
      </c>
      <c r="O188" s="89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3" t="s">
        <v>269</v>
      </c>
      <c r="AT188" s="223" t="s">
        <v>122</v>
      </c>
      <c r="AU188" s="223" t="s">
        <v>81</v>
      </c>
      <c r="AY188" s="15" t="s">
        <v>119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5" t="s">
        <v>81</v>
      </c>
      <c r="BK188" s="224">
        <f>ROUND(I188*H188,2)</f>
        <v>0</v>
      </c>
      <c r="BL188" s="15" t="s">
        <v>269</v>
      </c>
      <c r="BM188" s="223" t="s">
        <v>283</v>
      </c>
    </row>
    <row r="189" s="2" customFormat="1">
      <c r="A189" s="36"/>
      <c r="B189" s="37"/>
      <c r="C189" s="38"/>
      <c r="D189" s="227" t="s">
        <v>198</v>
      </c>
      <c r="E189" s="38"/>
      <c r="F189" s="238" t="s">
        <v>284</v>
      </c>
      <c r="G189" s="38"/>
      <c r="H189" s="38"/>
      <c r="I189" s="239"/>
      <c r="J189" s="38"/>
      <c r="K189" s="38"/>
      <c r="L189" s="42"/>
      <c r="M189" s="240"/>
      <c r="N189" s="241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198</v>
      </c>
      <c r="AU189" s="15" t="s">
        <v>81</v>
      </c>
    </row>
    <row r="190" s="2" customFormat="1" ht="16.5" customHeight="1">
      <c r="A190" s="36"/>
      <c r="B190" s="37"/>
      <c r="C190" s="212" t="s">
        <v>285</v>
      </c>
      <c r="D190" s="212" t="s">
        <v>122</v>
      </c>
      <c r="E190" s="213" t="s">
        <v>286</v>
      </c>
      <c r="F190" s="214" t="s">
        <v>287</v>
      </c>
      <c r="G190" s="215" t="s">
        <v>268</v>
      </c>
      <c r="H190" s="216">
        <v>1</v>
      </c>
      <c r="I190" s="217"/>
      <c r="J190" s="218">
        <f>ROUND(I190*H190,2)</f>
        <v>0</v>
      </c>
      <c r="K190" s="214" t="s">
        <v>1</v>
      </c>
      <c r="L190" s="42"/>
      <c r="M190" s="242" t="s">
        <v>1</v>
      </c>
      <c r="N190" s="243" t="s">
        <v>39</v>
      </c>
      <c r="O190" s="244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3" t="s">
        <v>269</v>
      </c>
      <c r="AT190" s="223" t="s">
        <v>122</v>
      </c>
      <c r="AU190" s="223" t="s">
        <v>81</v>
      </c>
      <c r="AY190" s="15" t="s">
        <v>119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5" t="s">
        <v>81</v>
      </c>
      <c r="BK190" s="224">
        <f>ROUND(I190*H190,2)</f>
        <v>0</v>
      </c>
      <c r="BL190" s="15" t="s">
        <v>269</v>
      </c>
      <c r="BM190" s="223" t="s">
        <v>288</v>
      </c>
    </row>
    <row r="191" s="2" customFormat="1" ht="6.96" customHeight="1">
      <c r="A191" s="36"/>
      <c r="B191" s="64"/>
      <c r="C191" s="65"/>
      <c r="D191" s="65"/>
      <c r="E191" s="65"/>
      <c r="F191" s="65"/>
      <c r="G191" s="65"/>
      <c r="H191" s="65"/>
      <c r="I191" s="65"/>
      <c r="J191" s="65"/>
      <c r="K191" s="65"/>
      <c r="L191" s="42"/>
      <c r="M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</sheetData>
  <sheetProtection sheet="1" autoFilter="0" formatColumns="0" formatRows="0" objects="1" scenarios="1" spinCount="100000" saltValue="dPK5JxOo3HwQOZNN/RqMsKg2yB0hqBauI9pSNkUR+mWucxHTW9asm3HOQHSOGlefO8NI7DlDpKNvFi85TqDH9w==" hashValue="t4esYNMpNvTvCJoxFmzWH+5GkJqzK4bTazZYCYJ4SITXetfkzxDRD9NmGPGCwKPD5C0L3CU+ooWPUUT56VsPMg==" algorithmName="SHA-512" password="CC35"/>
  <autoFilter ref="C127:K19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BARBORAKYSK8FBE\barborakyskova</dc:creator>
  <cp:lastModifiedBy>BARBORAKYSK8FBE\barborakyskova</cp:lastModifiedBy>
  <dcterms:created xsi:type="dcterms:W3CDTF">2025-06-03T05:33:55Z</dcterms:created>
  <dcterms:modified xsi:type="dcterms:W3CDTF">2025-06-03T05:33:57Z</dcterms:modified>
</cp:coreProperties>
</file>